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9720" firstSheet="4" activeTab="4"/>
  </bookViews>
  <sheets>
    <sheet name="на 01.02.2015" sheetId="1" r:id="rId1"/>
    <sheet name="мес. и фед. бюд.c 3974" sheetId="2" r:id="rId2"/>
    <sheet name="тарификация 01092013" sheetId="3" r:id="rId3"/>
    <sheet name="мес. и фед. бюд.c 3974 (2)" sheetId="4" r:id="rId4"/>
    <sheet name="Штатное расписание с 01 октября" sheetId="5" r:id="rId5"/>
    <sheet name="тарификация с 01сентября 2014 " sheetId="6" r:id="rId6"/>
  </sheets>
  <definedNames>
    <definedName name="_xlnm.Print_Area" localSheetId="1">'мес. и фед. бюд.c 3974'!$A$6:$Y$106</definedName>
    <definedName name="_xlnm.Print_Area" localSheetId="3">'мес. и фед. бюд.c 3974 (2)'!$A$6:$Y$107</definedName>
    <definedName name="_xlnm.Print_Area" localSheetId="0">'на 01.02.2015'!$A$6:$Y$117</definedName>
    <definedName name="_xlnm.Print_Area" localSheetId="2">'тарификация 01092013'!$A$1:$S$66</definedName>
    <definedName name="_xlnm.Print_Area" localSheetId="5">'тарификация с 01сентября 2014 '!$A$1:$S$69</definedName>
    <definedName name="_xlnm.Print_Area" localSheetId="4">'Штатное расписание с 01 октября'!$A$6:$Y$109</definedName>
  </definedNames>
  <calcPr fullCalcOnLoad="1"/>
</workbook>
</file>

<file path=xl/sharedStrings.xml><?xml version="1.0" encoding="utf-8"?>
<sst xmlns="http://schemas.openxmlformats.org/spreadsheetml/2006/main" count="1047" uniqueCount="193">
  <si>
    <t>ИТОГО:</t>
  </si>
  <si>
    <t>Социальный педагог</t>
  </si>
  <si>
    <t>Музыкальный руководитель</t>
  </si>
  <si>
    <t>Повар</t>
  </si>
  <si>
    <t>Заведующий складом</t>
  </si>
  <si>
    <t>Рабочий по комплексному обслуживанию и ремонту здания</t>
  </si>
  <si>
    <t>Тазовский район</t>
  </si>
  <si>
    <t>Начальник  Департамента образования</t>
  </si>
  <si>
    <t>Администрации Тазовского района</t>
  </si>
  <si>
    <t>Делопроизводитель</t>
  </si>
  <si>
    <t>К9</t>
  </si>
  <si>
    <t>К1</t>
  </si>
  <si>
    <t>К2</t>
  </si>
  <si>
    <t>К3</t>
  </si>
  <si>
    <t>К4</t>
  </si>
  <si>
    <t>К5</t>
  </si>
  <si>
    <t>К6</t>
  </si>
  <si>
    <t>К7</t>
  </si>
  <si>
    <t>К8</t>
  </si>
  <si>
    <t xml:space="preserve">Должность </t>
  </si>
  <si>
    <t>Кол-во 
штатных 
единиц</t>
  </si>
  <si>
    <t>(наименование образовательного учреждения)</t>
  </si>
  <si>
    <t>Должностной
оклад</t>
  </si>
  <si>
    <t>ВСЕГО:</t>
  </si>
  <si>
    <t>ИТОГО по профессиональной квалификационной группе "Руководители":</t>
  </si>
  <si>
    <t>ИТОГО по профессиональной квалификационной группе "Специалисты":</t>
  </si>
  <si>
    <t>ИТОГО по профессиональной квалификационной группе "Служащие":</t>
  </si>
  <si>
    <t>ИТОГО по профессиональной квалификационной группе "Рабочие":</t>
  </si>
  <si>
    <t>Муниципальное казённое дошкольное образовательное учреждение детский сад "Звёздочка"</t>
  </si>
  <si>
    <t>Кр</t>
  </si>
  <si>
    <t>Начальник Департамента финансов</t>
  </si>
  <si>
    <t>Квалификационный уровень</t>
  </si>
  <si>
    <t>I.РУКОВОДИТЕЛИ</t>
  </si>
  <si>
    <t>Профессиональная квалификационная группа должностей руководителей структурных подразделений</t>
  </si>
  <si>
    <t>3 квалификационный уровень</t>
  </si>
  <si>
    <t>2 квалификационный уровень</t>
  </si>
  <si>
    <t>4 квалификационный уровень</t>
  </si>
  <si>
    <t>II.СПЕЦИАЛИСТЫ</t>
  </si>
  <si>
    <t>Профессиональная квалификационная группа должностей педагогических работников</t>
  </si>
  <si>
    <t>1 квалификационный уровень</t>
  </si>
  <si>
    <t>III.СЛУЖАЩИЕ</t>
  </si>
  <si>
    <t>Профессиональная квалификационная группа общеотраслевых должностей служащих второго уровня</t>
  </si>
  <si>
    <t>IV.РАБОЧИЕ</t>
  </si>
  <si>
    <t>Профессиональная квалификационная группа общеотраслевых профессий рабочих второго уровня</t>
  </si>
  <si>
    <t>Профессиональная квалификационная группа общеотраслевых должностей служащих первого уровня</t>
  </si>
  <si>
    <t>Профессиональная квалификационная группа общеотраслевых профессий рабочих первого уровня</t>
  </si>
  <si>
    <t>Базовый оклад</t>
  </si>
  <si>
    <t>Коэффициент уровня образования</t>
  </si>
  <si>
    <t>Коэффициент стажа работы</t>
  </si>
  <si>
    <t>Коэффициент специфики работы</t>
  </si>
  <si>
    <t>Коэффициент квалификации</t>
  </si>
  <si>
    <t>Коэффициент маштаба управления</t>
  </si>
  <si>
    <t>Коэффициент уровня управления</t>
  </si>
  <si>
    <t>Коэффициент территории</t>
  </si>
  <si>
    <t>Коэффициент для молодого специалиста</t>
  </si>
  <si>
    <t xml:space="preserve">Коэффициент за разъездной характер работы </t>
  </si>
  <si>
    <t>Тарифный коэффициент (коэффициент разряда)</t>
  </si>
  <si>
    <t>Сумма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</si>
  <si>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</si>
  <si>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УТВЕРЖДАЮ:</t>
  </si>
  <si>
    <t>с годовым фондом оплаты труда</t>
  </si>
  <si>
    <t>Глава муниципального образования</t>
  </si>
  <si>
    <t>Уборщик служебных помещений</t>
  </si>
  <si>
    <t>Уборщик территории</t>
  </si>
  <si>
    <t>Кладовщик</t>
  </si>
  <si>
    <t>Сторож</t>
  </si>
  <si>
    <t>Электромонтер по ремонту и обслуживанию электрооборудования</t>
  </si>
  <si>
    <t>Заведующий</t>
  </si>
  <si>
    <t>Старший воспитатель</t>
  </si>
  <si>
    <t xml:space="preserve">Воспитатель </t>
  </si>
  <si>
    <t>Младший воспитатель</t>
  </si>
  <si>
    <t>Подсобный рабочий</t>
  </si>
  <si>
    <t>Кастелянша</t>
  </si>
  <si>
    <t>Машинист по стирке и ремонту спецодежды</t>
  </si>
  <si>
    <t>Воспитатель</t>
  </si>
  <si>
    <t>Заместитель заведующего (по административно-хозяйственной работе)</t>
  </si>
  <si>
    <t>Водитель мототранспортных средств</t>
  </si>
  <si>
    <t>Кухонный рабочий</t>
  </si>
  <si>
    <t>Е.А. Алякина</t>
  </si>
  <si>
    <t>Штат в количестве</t>
  </si>
  <si>
    <t>единицы</t>
  </si>
  <si>
    <t>СОГЛАСОВАНО:</t>
  </si>
  <si>
    <t>рублей</t>
  </si>
  <si>
    <t>_______________________________ М.А. Дычук</t>
  </si>
  <si>
    <t>________________________ А.И. Иванов</t>
  </si>
  <si>
    <t>" ________  " ______________________ 2013 год</t>
  </si>
  <si>
    <t>" ________  " _________________ 2013 год</t>
  </si>
  <si>
    <t>Заведующий МКДОУ детский сад "Звёздочка"</t>
  </si>
  <si>
    <t>Начальник Департамента образования</t>
  </si>
  <si>
    <t xml:space="preserve">Заведующий </t>
  </si>
  <si>
    <t>МКДОУ детский сад "Звёздочка"</t>
  </si>
  <si>
    <t>________________________ В.А. Куцуров</t>
  </si>
  <si>
    <t>________________________ Е.А. Алякина</t>
  </si>
  <si>
    <t>" ______ " _________________ 2013 год</t>
  </si>
  <si>
    <t>ТАРИФИКАЦИОННЫЙ СПИСОК</t>
  </si>
  <si>
    <t>работников МКДОУ детский сад "Звёздочка"</t>
  </si>
  <si>
    <t xml:space="preserve"> </t>
  </si>
  <si>
    <t>Категория работников</t>
  </si>
  <si>
    <t>Должность</t>
  </si>
  <si>
    <t>Ф.И.О.</t>
  </si>
  <si>
    <t>Образование</t>
  </si>
  <si>
    <t>Квалификационная категория</t>
  </si>
  <si>
    <t>Почетное звание</t>
  </si>
  <si>
    <t>Форма назначения</t>
  </si>
  <si>
    <t>Занимаемая ставка</t>
  </si>
  <si>
    <t>Оклад</t>
  </si>
  <si>
    <t>Должностной оклад</t>
  </si>
  <si>
    <t>с РК и СН</t>
  </si>
  <si>
    <t>Руководители</t>
  </si>
  <si>
    <t>Алякина Елена Александровна</t>
  </si>
  <si>
    <t>Высшее</t>
  </si>
  <si>
    <t>Первая</t>
  </si>
  <si>
    <t>Основная должность</t>
  </si>
  <si>
    <t>Заместитель заведующего по АХЧ</t>
  </si>
  <si>
    <t>Мамедова Вера Андреевна</t>
  </si>
  <si>
    <t>Лебедева Елена Владимировна</t>
  </si>
  <si>
    <t>Среднее профессиональное</t>
  </si>
  <si>
    <t>Педагогический персонал</t>
  </si>
  <si>
    <t>Михайловская Елена Николаевна</t>
  </si>
  <si>
    <t>Вторая</t>
  </si>
  <si>
    <t>Внутреннее совместительство</t>
  </si>
  <si>
    <t>Тогой Валентина Пирковна</t>
  </si>
  <si>
    <t>Лаврик Надежда Ивановна</t>
  </si>
  <si>
    <t>Яр Екатерина Петровна</t>
  </si>
  <si>
    <t>Ядне Неку Такувна</t>
  </si>
  <si>
    <t>Салиндер Виктория Викторовна</t>
  </si>
  <si>
    <t>Среднее</t>
  </si>
  <si>
    <t>Пугорчина Анжелла Увычевна</t>
  </si>
  <si>
    <t>Ковалева Елена Станиславовна</t>
  </si>
  <si>
    <t>Служащие</t>
  </si>
  <si>
    <t>вакантная</t>
  </si>
  <si>
    <t>Лапсуй Светлана Николаевна</t>
  </si>
  <si>
    <t>Гончаренко Ирина Владимировна</t>
  </si>
  <si>
    <t>Лапсуй Юлия Михайловна</t>
  </si>
  <si>
    <t>Панина Людмила Хасиковна</t>
  </si>
  <si>
    <t>Неполное среднее</t>
  </si>
  <si>
    <t xml:space="preserve">Рабочие </t>
  </si>
  <si>
    <t>Лапсуй Ирина Сэровна</t>
  </si>
  <si>
    <t>Лаврик Людмила Владимировна</t>
  </si>
  <si>
    <t>Электромонтёр по ремонту и обслуживанию электрооборудования</t>
  </si>
  <si>
    <t>Алякин Олег Павлович</t>
  </si>
  <si>
    <t>Внешнее совместительство</t>
  </si>
  <si>
    <t>Рабочий по комплексному обслуживанию и ремонту зданий</t>
  </si>
  <si>
    <t>Ламдо Сергей Сергеевич</t>
  </si>
  <si>
    <t>Пырерко Максим Владимирович</t>
  </si>
  <si>
    <t>Кухонный работник</t>
  </si>
  <si>
    <t>Богданова Хаюла Хороковна</t>
  </si>
  <si>
    <t>Чернышкова Валентина Александровна</t>
  </si>
  <si>
    <t>Рендюк Наталья Ивановна</t>
  </si>
  <si>
    <t>Аседа Валентина Хасововна</t>
  </si>
  <si>
    <t>Гусебова Людмила Хатковна</t>
  </si>
  <si>
    <t>Лаврик Алексей Васильевич</t>
  </si>
  <si>
    <t>Пурунгуй Федор Серхабович</t>
  </si>
  <si>
    <t>среднее</t>
  </si>
  <si>
    <t>Зав. Складом</t>
  </si>
  <si>
    <t xml:space="preserve">Уборщик служебных помещений </t>
  </si>
  <si>
    <t>Лебедева Екатерина Михайловна</t>
  </si>
  <si>
    <t>Программист</t>
  </si>
  <si>
    <t>Профессиональная квалификационная группа  должностей работников учебно-вспомогательного персонала второго уровня</t>
  </si>
  <si>
    <t>ИТОГО  ПО МЕСНОМУ БЮДЖЕТУ</t>
  </si>
  <si>
    <t>ИТОГО  ПО ОКРУЖНОМУ БЮДЖЕТУ</t>
  </si>
  <si>
    <t>Согласовано:</t>
  </si>
  <si>
    <t>Утверждаю:</t>
  </si>
  <si>
    <t>Глава  Муниципального образования</t>
  </si>
  <si>
    <t>____________________/М.А. Дычук/</t>
  </si>
  <si>
    <t>__________________/А.И. Иванов/</t>
  </si>
  <si>
    <t>_________________________</t>
  </si>
  <si>
    <t>Заместитель главы</t>
  </si>
  <si>
    <t>Администрации района</t>
  </si>
  <si>
    <t>__________________/В.А.Куцуров/</t>
  </si>
  <si>
    <t>_______________________</t>
  </si>
  <si>
    <t>_____________________________</t>
  </si>
  <si>
    <t xml:space="preserve">ШТАТНОЕ РАСПИСАНИЯ </t>
  </si>
  <si>
    <t>Штат в количестве 37,25 единиц</t>
  </si>
  <si>
    <t>с годовым фондом оплаты труда _____________руб.</t>
  </si>
  <si>
    <t>____________________/Е.А. Шарикадзе/</t>
  </si>
  <si>
    <t>на 1 января 2014 года</t>
  </si>
  <si>
    <t>на  01 ноября  2013 года</t>
  </si>
  <si>
    <t>на  01  мая  2014 года</t>
  </si>
  <si>
    <t>Штат в количестве 37,75 единиц</t>
  </si>
  <si>
    <t>Штат в количестве 38,75 единиц</t>
  </si>
  <si>
    <t>на 1 сентября 2014 года</t>
  </si>
  <si>
    <t>" ______ " _________________ 2014 год</t>
  </si>
  <si>
    <t>Рязанцева Екатерина Михайловна</t>
  </si>
  <si>
    <t>Печерских Андрей Анатольевич</t>
  </si>
  <si>
    <t>Вануйто Маргарита Сэровна</t>
  </si>
  <si>
    <t>Ядне Оксана Хэбелевна</t>
  </si>
  <si>
    <t>Салиндер Софья Хэлювна</t>
  </si>
  <si>
    <t>Салиндер Константин Хапизович</t>
  </si>
  <si>
    <t>Штатное расписание</t>
  </si>
  <si>
    <t>на  01 октября  2014 года</t>
  </si>
  <si>
    <t>на 01 февраля 2015 года</t>
  </si>
  <si>
    <t xml:space="preserve">ШТАТНОЕ РАСПИСАНИЕ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</si>
</sst>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_(* #,##0.00_);_(* \(#,##0.00\);_(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#,##0.00_р_."/>
    <numFmt numFmtId="184" formatCode="#,##0.00&quot;р.&quot;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4" fontId="2" fillId="0" borderId="11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7" fillId="0" borderId="0" xfId="53" applyFont="1" applyFill="1" applyBorder="1" applyAlignment="1">
      <alignment horizontal="center"/>
      <protection/>
    </xf>
    <xf numFmtId="0" fontId="1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5" fillId="0" borderId="0" xfId="54" applyFont="1">
      <alignment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 horizontal="center"/>
    </xf>
    <xf numFmtId="0" fontId="0" fillId="34" borderId="10" xfId="5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0" fontId="0" fillId="0" borderId="10" xfId="55" applyFont="1" applyFill="1" applyBorder="1" applyAlignment="1">
      <alignment horizontal="left" wrapText="1"/>
      <protection/>
    </xf>
    <xf numFmtId="4" fontId="0" fillId="0" borderId="0" xfId="0" applyNumberFormat="1" applyFont="1" applyFill="1" applyAlignment="1">
      <alignment horizontal="center"/>
    </xf>
    <xf numFmtId="4" fontId="0" fillId="0" borderId="10" xfId="57" applyNumberFormat="1" applyFont="1" applyFill="1" applyBorder="1" applyAlignment="1">
      <alignment horizontal="center"/>
      <protection/>
    </xf>
    <xf numFmtId="3" fontId="0" fillId="0" borderId="10" xfId="7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0" fontId="0" fillId="0" borderId="10" xfId="57" applyNumberFormat="1" applyFont="1" applyBorder="1" applyAlignment="1">
      <alignment horizontal="center"/>
      <protection/>
    </xf>
    <xf numFmtId="2" fontId="0" fillId="0" borderId="10" xfId="57" applyNumberFormat="1" applyFont="1" applyBorder="1" applyAlignment="1">
      <alignment horizontal="center"/>
      <protection/>
    </xf>
    <xf numFmtId="2" fontId="0" fillId="0" borderId="10" xfId="57" applyNumberFormat="1" applyFont="1" applyFill="1" applyBorder="1" applyAlignment="1">
      <alignment horizontal="center"/>
      <protection/>
    </xf>
    <xf numFmtId="0" fontId="0" fillId="0" borderId="10" xfId="57" applyNumberFormat="1" applyFont="1" applyFill="1" applyBorder="1" applyAlignment="1">
      <alignment horizont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53" applyFont="1" applyBorder="1" applyAlignment="1">
      <alignment horizontal="center"/>
      <protection/>
    </xf>
    <xf numFmtId="4" fontId="7" fillId="0" borderId="0" xfId="53" applyNumberFormat="1" applyFont="1" applyFill="1" applyBorder="1" applyAlignment="1">
      <alignment horizontal="center"/>
      <protection/>
    </xf>
    <xf numFmtId="175" fontId="5" fillId="0" borderId="0" xfId="67" applyNumberFormat="1" applyFont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1" fillId="33" borderId="14" xfId="0" applyNumberFormat="1" applyFont="1" applyFill="1" applyBorder="1" applyAlignment="1">
      <alignment horizontal="center"/>
    </xf>
    <xf numFmtId="3" fontId="6" fillId="0" borderId="0" xfId="53" applyNumberFormat="1" applyFont="1" applyBorder="1" applyAlignment="1">
      <alignment horizontal="center"/>
      <protection/>
    </xf>
    <xf numFmtId="3" fontId="5" fillId="0" borderId="0" xfId="67" applyNumberFormat="1" applyFont="1" applyBorder="1" applyAlignment="1">
      <alignment horizontal="center"/>
    </xf>
    <xf numFmtId="0" fontId="0" fillId="0" borderId="10" xfId="57" applyFont="1" applyFill="1" applyBorder="1" applyAlignment="1">
      <alignment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1" fillId="0" borderId="0" xfId="54" applyFont="1" applyAlignment="1">
      <alignment/>
      <protection/>
    </xf>
    <xf numFmtId="0" fontId="11" fillId="0" borderId="0" xfId="54" applyFont="1" applyAlignment="1">
      <alignment horizontal="left"/>
      <protection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3" fontId="1" fillId="34" borderId="0" xfId="0" applyNumberFormat="1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0" xfId="54" applyFont="1" applyBorder="1" applyAlignment="1">
      <alignment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>
      <alignment/>
      <protection/>
    </xf>
    <xf numFmtId="3" fontId="11" fillId="0" borderId="0" xfId="54" applyNumberFormat="1" applyFont="1" applyAlignment="1">
      <alignment horizontal="center"/>
      <protection/>
    </xf>
    <xf numFmtId="0" fontId="11" fillId="0" borderId="0" xfId="53" applyFont="1" applyAlignment="1">
      <alignment/>
      <protection/>
    </xf>
    <xf numFmtId="2" fontId="13" fillId="0" borderId="0" xfId="53" applyNumberFormat="1" applyFont="1" applyAlignment="1">
      <alignment/>
      <protection/>
    </xf>
    <xf numFmtId="0" fontId="11" fillId="0" borderId="0" xfId="53" applyFont="1">
      <alignment/>
      <protection/>
    </xf>
    <xf numFmtId="0" fontId="11" fillId="0" borderId="0" xfId="53" applyFont="1" applyAlignment="1">
      <alignment horizontal="center"/>
      <protection/>
    </xf>
    <xf numFmtId="3" fontId="11" fillId="0" borderId="0" xfId="54" applyNumberFormat="1" applyFont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4" fillId="0" borderId="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Alignment="1">
      <alignment horizontal="center"/>
      <protection/>
    </xf>
    <xf numFmtId="3" fontId="8" fillId="0" borderId="0" xfId="53" applyNumberFormat="1" applyFont="1" applyFill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8" fillId="0" borderId="0" xfId="53" applyFont="1" applyFill="1">
      <alignment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55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4" fontId="0" fillId="34" borderId="10" xfId="53" applyNumberFormat="1" applyFont="1" applyFill="1" applyBorder="1" applyAlignment="1">
      <alignment horizontal="center"/>
      <protection/>
    </xf>
    <xf numFmtId="2" fontId="0" fillId="34" borderId="10" xfId="53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7" applyFont="1" applyBorder="1">
      <alignment/>
      <protection/>
    </xf>
    <xf numFmtId="0" fontId="0" fillId="0" borderId="10" xfId="55" applyFont="1" applyBorder="1" applyAlignment="1">
      <alignment horizontal="center"/>
      <protection/>
    </xf>
    <xf numFmtId="2" fontId="0" fillId="0" borderId="10" xfId="55" applyNumberFormat="1" applyFont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1" fillId="0" borderId="13" xfId="0" applyFont="1" applyFill="1" applyBorder="1" applyAlignment="1">
      <alignment vertical="center" wrapText="1"/>
    </xf>
    <xf numFmtId="0" fontId="17" fillId="34" borderId="0" xfId="56" applyFont="1" applyFill="1" applyBorder="1">
      <alignment/>
      <protection/>
    </xf>
    <xf numFmtId="0" fontId="18" fillId="34" borderId="0" xfId="56" applyFont="1" applyFill="1" applyBorder="1">
      <alignment/>
      <protection/>
    </xf>
    <xf numFmtId="0" fontId="18" fillId="34" borderId="0" xfId="56" applyFont="1" applyFill="1" applyBorder="1" applyAlignment="1">
      <alignment horizontal="center"/>
      <protection/>
    </xf>
    <xf numFmtId="0" fontId="18" fillId="0" borderId="0" xfId="56" applyFont="1">
      <alignment/>
      <protection/>
    </xf>
    <xf numFmtId="0" fontId="21" fillId="0" borderId="0" xfId="56" applyFont="1" applyFill="1">
      <alignment/>
      <protection/>
    </xf>
    <xf numFmtId="0" fontId="21" fillId="0" borderId="0" xfId="56" applyFont="1">
      <alignment/>
      <protection/>
    </xf>
    <xf numFmtId="0" fontId="22" fillId="0" borderId="0" xfId="56" applyFont="1" applyFill="1">
      <alignment/>
      <protection/>
    </xf>
    <xf numFmtId="0" fontId="22" fillId="0" borderId="0" xfId="56" applyFont="1">
      <alignment/>
      <protection/>
    </xf>
    <xf numFmtId="0" fontId="20" fillId="0" borderId="0" xfId="56" applyFont="1" applyBorder="1" applyAlignment="1">
      <alignment horizontal="center"/>
      <protection/>
    </xf>
    <xf numFmtId="0" fontId="13" fillId="0" borderId="0" xfId="56" applyFont="1" applyBorder="1" applyAlignment="1">
      <alignment horizontal="center"/>
      <protection/>
    </xf>
    <xf numFmtId="0" fontId="23" fillId="0" borderId="0" xfId="56" applyFont="1">
      <alignment/>
      <protection/>
    </xf>
    <xf numFmtId="0" fontId="25" fillId="0" borderId="16" xfId="56" applyFont="1" applyBorder="1" applyAlignment="1">
      <alignment horizontal="center"/>
      <protection/>
    </xf>
    <xf numFmtId="0" fontId="25" fillId="0" borderId="10" xfId="56" applyFont="1" applyBorder="1" applyAlignment="1">
      <alignment horizontal="center"/>
      <protection/>
    </xf>
    <xf numFmtId="0" fontId="25" fillId="0" borderId="0" xfId="56" applyFont="1">
      <alignment/>
      <protection/>
    </xf>
    <xf numFmtId="0" fontId="23" fillId="34" borderId="10" xfId="56" applyFont="1" applyFill="1" applyBorder="1">
      <alignment/>
      <protection/>
    </xf>
    <xf numFmtId="0" fontId="24" fillId="34" borderId="10" xfId="56" applyFont="1" applyFill="1" applyBorder="1">
      <alignment/>
      <protection/>
    </xf>
    <xf numFmtId="0" fontId="24" fillId="34" borderId="10" xfId="56" applyFont="1" applyFill="1" applyBorder="1" applyAlignment="1">
      <alignment horizontal="center"/>
      <protection/>
    </xf>
    <xf numFmtId="3" fontId="24" fillId="34" borderId="10" xfId="56" applyNumberFormat="1" applyFont="1" applyFill="1" applyBorder="1">
      <alignment/>
      <protection/>
    </xf>
    <xf numFmtId="2" fontId="23" fillId="34" borderId="10" xfId="56" applyNumberFormat="1" applyFont="1" applyFill="1" applyBorder="1">
      <alignment/>
      <protection/>
    </xf>
    <xf numFmtId="4" fontId="24" fillId="34" borderId="10" xfId="56" applyNumberFormat="1" applyFont="1" applyFill="1" applyBorder="1">
      <alignment/>
      <protection/>
    </xf>
    <xf numFmtId="4" fontId="24" fillId="34" borderId="17" xfId="56" applyNumberFormat="1" applyFont="1" applyFill="1" applyBorder="1">
      <alignment/>
      <protection/>
    </xf>
    <xf numFmtId="2" fontId="24" fillId="34" borderId="10" xfId="56" applyNumberFormat="1" applyFont="1" applyFill="1" applyBorder="1">
      <alignment/>
      <protection/>
    </xf>
    <xf numFmtId="0" fontId="26" fillId="33" borderId="16" xfId="56" applyFont="1" applyFill="1" applyBorder="1">
      <alignment/>
      <protection/>
    </xf>
    <xf numFmtId="0" fontId="26" fillId="33" borderId="10" xfId="56" applyFont="1" applyFill="1" applyBorder="1">
      <alignment/>
      <protection/>
    </xf>
    <xf numFmtId="0" fontId="27" fillId="33" borderId="10" xfId="56" applyFont="1" applyFill="1" applyBorder="1">
      <alignment/>
      <protection/>
    </xf>
    <xf numFmtId="0" fontId="27" fillId="33" borderId="10" xfId="56" applyFont="1" applyFill="1" applyBorder="1" applyAlignment="1">
      <alignment horizontal="center"/>
      <protection/>
    </xf>
    <xf numFmtId="3" fontId="27" fillId="33" borderId="10" xfId="56" applyNumberFormat="1" applyFont="1" applyFill="1" applyBorder="1">
      <alignment/>
      <protection/>
    </xf>
    <xf numFmtId="2" fontId="27" fillId="33" borderId="10" xfId="56" applyNumberFormat="1" applyFont="1" applyFill="1" applyBorder="1">
      <alignment/>
      <protection/>
    </xf>
    <xf numFmtId="4" fontId="27" fillId="33" borderId="10" xfId="56" applyNumberFormat="1" applyFont="1" applyFill="1" applyBorder="1">
      <alignment/>
      <protection/>
    </xf>
    <xf numFmtId="4" fontId="27" fillId="33" borderId="17" xfId="56" applyNumberFormat="1" applyFont="1" applyFill="1" applyBorder="1">
      <alignment/>
      <protection/>
    </xf>
    <xf numFmtId="0" fontId="26" fillId="33" borderId="0" xfId="56" applyFont="1" applyFill="1">
      <alignment/>
      <protection/>
    </xf>
    <xf numFmtId="0" fontId="23" fillId="34" borderId="10" xfId="56" applyFont="1" applyFill="1" applyBorder="1" applyAlignment="1">
      <alignment wrapText="1"/>
      <protection/>
    </xf>
    <xf numFmtId="4" fontId="23" fillId="34" borderId="10" xfId="56" applyNumberFormat="1" applyFont="1" applyFill="1" applyBorder="1">
      <alignment/>
      <protection/>
    </xf>
    <xf numFmtId="4" fontId="23" fillId="34" borderId="10" xfId="56" applyNumberFormat="1" applyFont="1" applyFill="1" applyBorder="1" applyAlignment="1">
      <alignment horizontal="center"/>
      <protection/>
    </xf>
    <xf numFmtId="4" fontId="23" fillId="0" borderId="10" xfId="56" applyNumberFormat="1" applyFont="1" applyFill="1" applyBorder="1" applyAlignment="1">
      <alignment wrapText="1"/>
      <protection/>
    </xf>
    <xf numFmtId="4" fontId="23" fillId="0" borderId="10" xfId="56" applyNumberFormat="1" applyFont="1" applyFill="1" applyBorder="1" applyAlignment="1">
      <alignment horizontal="center" wrapText="1"/>
      <protection/>
    </xf>
    <xf numFmtId="0" fontId="24" fillId="34" borderId="10" xfId="56" applyFont="1" applyFill="1" applyBorder="1" applyAlignment="1">
      <alignment horizontal="center" wrapText="1"/>
      <protection/>
    </xf>
    <xf numFmtId="0" fontId="23" fillId="33" borderId="0" xfId="56" applyFont="1" applyFill="1">
      <alignment/>
      <protection/>
    </xf>
    <xf numFmtId="0" fontId="26" fillId="33" borderId="18" xfId="56" applyFont="1" applyFill="1" applyBorder="1">
      <alignment/>
      <protection/>
    </xf>
    <xf numFmtId="0" fontId="26" fillId="33" borderId="19" xfId="56" applyFont="1" applyFill="1" applyBorder="1">
      <alignment/>
      <protection/>
    </xf>
    <xf numFmtId="0" fontId="27" fillId="33" borderId="19" xfId="56" applyFont="1" applyFill="1" applyBorder="1">
      <alignment/>
      <protection/>
    </xf>
    <xf numFmtId="0" fontId="27" fillId="33" borderId="19" xfId="56" applyFont="1" applyFill="1" applyBorder="1" applyAlignment="1">
      <alignment horizontal="center"/>
      <protection/>
    </xf>
    <xf numFmtId="4" fontId="27" fillId="33" borderId="19" xfId="56" applyNumberFormat="1" applyFont="1" applyFill="1" applyBorder="1">
      <alignment/>
      <protection/>
    </xf>
    <xf numFmtId="4" fontId="27" fillId="33" borderId="20" xfId="56" applyNumberFormat="1" applyFont="1" applyFill="1" applyBorder="1">
      <alignment/>
      <protection/>
    </xf>
    <xf numFmtId="0" fontId="22" fillId="0" borderId="0" xfId="56" applyFont="1" applyBorder="1">
      <alignment/>
      <protection/>
    </xf>
    <xf numFmtId="0" fontId="22" fillId="0" borderId="0" xfId="56" applyFont="1" applyBorder="1" applyAlignment="1">
      <alignment horizontal="center"/>
      <protection/>
    </xf>
    <xf numFmtId="0" fontId="28" fillId="0" borderId="0" xfId="56" applyFont="1" applyBorder="1">
      <alignment/>
      <protection/>
    </xf>
    <xf numFmtId="0" fontId="22" fillId="34" borderId="0" xfId="56" applyFont="1" applyFill="1" applyBorder="1">
      <alignment/>
      <protection/>
    </xf>
    <xf numFmtId="2" fontId="22" fillId="0" borderId="0" xfId="56" applyNumberFormat="1" applyFont="1" applyBorder="1">
      <alignment/>
      <protection/>
    </xf>
    <xf numFmtId="175" fontId="22" fillId="0" borderId="0" xfId="69" applyFont="1" applyBorder="1" applyAlignment="1">
      <alignment/>
    </xf>
    <xf numFmtId="0" fontId="23" fillId="0" borderId="0" xfId="56" applyFont="1" applyBorder="1">
      <alignment/>
      <protection/>
    </xf>
    <xf numFmtId="0" fontId="23" fillId="0" borderId="0" xfId="56" applyFont="1" applyBorder="1" applyAlignment="1">
      <alignment horizontal="center"/>
      <protection/>
    </xf>
    <xf numFmtId="175" fontId="23" fillId="0" borderId="0" xfId="69" applyFont="1" applyBorder="1" applyAlignment="1">
      <alignment/>
    </xf>
    <xf numFmtId="0" fontId="23" fillId="34" borderId="0" xfId="56" applyFont="1" applyFill="1" applyBorder="1">
      <alignment/>
      <protection/>
    </xf>
    <xf numFmtId="0" fontId="22" fillId="0" borderId="0" xfId="56" applyFont="1" applyAlignment="1">
      <alignment horizontal="center"/>
      <protection/>
    </xf>
    <xf numFmtId="0" fontId="22" fillId="36" borderId="0" xfId="56" applyFont="1" applyFill="1">
      <alignment/>
      <protection/>
    </xf>
    <xf numFmtId="0" fontId="26" fillId="34" borderId="21" xfId="56" applyFont="1" applyFill="1" applyBorder="1" applyAlignment="1">
      <alignment vertical="top"/>
      <protection/>
    </xf>
    <xf numFmtId="0" fontId="27" fillId="34" borderId="10" xfId="56" applyFont="1" applyFill="1" applyBorder="1">
      <alignment/>
      <protection/>
    </xf>
    <xf numFmtId="0" fontId="27" fillId="34" borderId="10" xfId="56" applyFont="1" applyFill="1" applyBorder="1" applyAlignment="1">
      <alignment horizontal="center"/>
      <protection/>
    </xf>
    <xf numFmtId="2" fontId="27" fillId="34" borderId="10" xfId="56" applyNumberFormat="1" applyFont="1" applyFill="1" applyBorder="1">
      <alignment/>
      <protection/>
    </xf>
    <xf numFmtId="4" fontId="23" fillId="34" borderId="10" xfId="56" applyNumberFormat="1" applyFont="1" applyFill="1" applyBorder="1" applyAlignment="1">
      <alignment wrapText="1"/>
      <protection/>
    </xf>
    <xf numFmtId="4" fontId="23" fillId="34" borderId="10" xfId="56" applyNumberFormat="1" applyFont="1" applyFill="1" applyBorder="1" applyAlignment="1">
      <alignment horizontal="center" wrapText="1"/>
      <protection/>
    </xf>
    <xf numFmtId="0" fontId="23" fillId="34" borderId="0" xfId="56" applyFont="1" applyFill="1">
      <alignment/>
      <protection/>
    </xf>
    <xf numFmtId="0" fontId="26" fillId="34" borderId="0" xfId="56" applyFont="1" applyFill="1">
      <alignment/>
      <protection/>
    </xf>
    <xf numFmtId="0" fontId="24" fillId="34" borderId="0" xfId="56" applyFont="1" applyFill="1">
      <alignment/>
      <protection/>
    </xf>
    <xf numFmtId="0" fontId="26" fillId="34" borderId="21" xfId="56" applyFont="1" applyFill="1" applyBorder="1" applyAlignment="1">
      <alignment vertical="top" wrapText="1"/>
      <protection/>
    </xf>
    <xf numFmtId="0" fontId="26" fillId="34" borderId="22" xfId="56" applyFont="1" applyFill="1" applyBorder="1" applyAlignment="1">
      <alignment vertical="top" wrapText="1"/>
      <protection/>
    </xf>
    <xf numFmtId="2" fontId="0" fillId="34" borderId="10" xfId="57" applyNumberFormat="1" applyFont="1" applyFill="1" applyBorder="1" applyAlignment="1">
      <alignment horizontal="center"/>
      <protection/>
    </xf>
    <xf numFmtId="4" fontId="0" fillId="34" borderId="10" xfId="0" applyNumberFormat="1" applyFont="1" applyFill="1" applyBorder="1" applyAlignment="1">
      <alignment horizontal="center"/>
    </xf>
    <xf numFmtId="0" fontId="26" fillId="34" borderId="22" xfId="56" applyFont="1" applyFill="1" applyBorder="1" applyAlignment="1">
      <alignment vertical="top"/>
      <protection/>
    </xf>
    <xf numFmtId="0" fontId="4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 wrapText="1"/>
    </xf>
    <xf numFmtId="0" fontId="26" fillId="34" borderId="21" xfId="56" applyFont="1" applyFill="1" applyBorder="1" applyAlignment="1">
      <alignment horizontal="center" vertical="top"/>
      <protection/>
    </xf>
    <xf numFmtId="3" fontId="0" fillId="0" borderId="14" xfId="0" applyNumberFormat="1" applyFont="1" applyFill="1" applyBorder="1" applyAlignment="1">
      <alignment horizontal="center"/>
    </xf>
    <xf numFmtId="2" fontId="0" fillId="0" borderId="14" xfId="57" applyNumberFormat="1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center"/>
    </xf>
    <xf numFmtId="0" fontId="24" fillId="34" borderId="10" xfId="56" applyFont="1" applyFill="1" applyBorder="1" applyAlignment="1">
      <alignment horizontal="left"/>
      <protection/>
    </xf>
    <xf numFmtId="3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57" applyNumberFormat="1" applyFont="1" applyFill="1" applyBorder="1" applyAlignment="1">
      <alignment horizontal="center"/>
      <protection/>
    </xf>
    <xf numFmtId="0" fontId="0" fillId="34" borderId="14" xfId="57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center" wrapText="1"/>
    </xf>
    <xf numFmtId="0" fontId="0" fillId="35" borderId="24" xfId="0" applyFill="1" applyBorder="1" applyAlignment="1">
      <alignment horizontal="center"/>
    </xf>
    <xf numFmtId="0" fontId="0" fillId="0" borderId="0" xfId="0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" fontId="13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 wrapText="1"/>
    </xf>
    <xf numFmtId="0" fontId="13" fillId="0" borderId="0" xfId="54" applyFont="1" applyAlignment="1">
      <alignment horizontal="left"/>
      <protection/>
    </xf>
    <xf numFmtId="0" fontId="11" fillId="0" borderId="0" xfId="53" applyFont="1" applyAlignment="1">
      <alignment/>
      <protection/>
    </xf>
    <xf numFmtId="4" fontId="13" fillId="0" borderId="0" xfId="53" applyNumberFormat="1" applyFont="1" applyAlignment="1">
      <alignment horizontal="left"/>
      <protection/>
    </xf>
    <xf numFmtId="0" fontId="11" fillId="0" borderId="0" xfId="53" applyFont="1" applyAlignment="1">
      <alignment horizontal="left"/>
      <protection/>
    </xf>
    <xf numFmtId="4" fontId="12" fillId="0" borderId="0" xfId="54" applyNumberFormat="1" applyFont="1" applyBorder="1" applyAlignment="1">
      <alignment horizontal="center" wrapText="1"/>
      <protection/>
    </xf>
    <xf numFmtId="0" fontId="3" fillId="0" borderId="0" xfId="0" applyFont="1" applyBorder="1" applyAlignment="1">
      <alignment horizontal="center"/>
    </xf>
    <xf numFmtId="0" fontId="11" fillId="0" borderId="0" xfId="54" applyFont="1" applyBorder="1" applyAlignment="1">
      <alignment horizontal="left"/>
      <protection/>
    </xf>
    <xf numFmtId="0" fontId="11" fillId="0" borderId="0" xfId="54" applyFont="1" applyAlignment="1">
      <alignment/>
      <protection/>
    </xf>
    <xf numFmtId="0" fontId="29" fillId="0" borderId="0" xfId="0" applyFont="1" applyFill="1" applyAlignment="1">
      <alignment horizontal="left"/>
    </xf>
    <xf numFmtId="4" fontId="11" fillId="0" borderId="0" xfId="54" applyNumberFormat="1" applyFont="1" applyAlignment="1">
      <alignment horizontal="left"/>
      <protection/>
    </xf>
    <xf numFmtId="0" fontId="11" fillId="0" borderId="0" xfId="54" applyFont="1" applyAlignment="1">
      <alignment horizontal="left"/>
      <protection/>
    </xf>
    <xf numFmtId="0" fontId="11" fillId="0" borderId="0" xfId="53" applyFont="1" applyBorder="1" applyAlignment="1">
      <alignment/>
      <protection/>
    </xf>
    <xf numFmtId="0" fontId="26" fillId="34" borderId="27" xfId="56" applyFont="1" applyFill="1" applyBorder="1" applyAlignment="1">
      <alignment horizontal="center" vertical="top" wrapText="1"/>
      <protection/>
    </xf>
    <xf numFmtId="0" fontId="26" fillId="34" borderId="21" xfId="56" applyFont="1" applyFill="1" applyBorder="1" applyAlignment="1">
      <alignment horizontal="center" vertical="top" wrapText="1"/>
      <protection/>
    </xf>
    <xf numFmtId="0" fontId="26" fillId="34" borderId="21" xfId="56" applyFont="1" applyFill="1" applyBorder="1" applyAlignment="1">
      <alignment horizontal="center" vertical="top"/>
      <protection/>
    </xf>
    <xf numFmtId="0" fontId="24" fillId="34" borderId="28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24" fillId="34" borderId="29" xfId="56" applyFont="1" applyFill="1" applyBorder="1" applyAlignment="1">
      <alignment horizontal="center" vertical="center" wrapText="1"/>
      <protection/>
    </xf>
    <xf numFmtId="0" fontId="23" fillId="0" borderId="17" xfId="56" applyFont="1" applyBorder="1" applyAlignment="1">
      <alignment horizontal="center" vertical="center" wrapText="1"/>
      <protection/>
    </xf>
    <xf numFmtId="0" fontId="24" fillId="34" borderId="28" xfId="56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24" fillId="34" borderId="30" xfId="56" applyFont="1" applyFill="1" applyBorder="1" applyAlignment="1">
      <alignment horizontal="center" vertical="center"/>
      <protection/>
    </xf>
    <xf numFmtId="0" fontId="23" fillId="0" borderId="12" xfId="56" applyFont="1" applyBorder="1" applyAlignment="1">
      <alignment horizontal="center" vertical="center"/>
      <protection/>
    </xf>
    <xf numFmtId="0" fontId="24" fillId="34" borderId="14" xfId="56" applyFont="1" applyFill="1" applyBorder="1" applyAlignment="1">
      <alignment horizontal="center" vertical="center"/>
      <protection/>
    </xf>
    <xf numFmtId="0" fontId="26" fillId="34" borderId="16" xfId="56" applyFont="1" applyFill="1" applyBorder="1" applyAlignment="1">
      <alignment horizontal="left" vertical="top"/>
      <protection/>
    </xf>
    <xf numFmtId="0" fontId="3" fillId="0" borderId="16" xfId="56" applyBorder="1" applyAlignment="1">
      <alignment horizontal="left" vertical="top"/>
      <protection/>
    </xf>
    <xf numFmtId="0" fontId="19" fillId="0" borderId="0" xfId="56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3" fillId="0" borderId="31" xfId="56" applyFont="1" applyBorder="1" applyAlignment="1">
      <alignment horizontal="center" vertical="center" wrapText="1"/>
      <protection/>
    </xf>
    <xf numFmtId="0" fontId="8" fillId="0" borderId="16" xfId="56" applyFont="1" applyBorder="1" applyAlignment="1">
      <alignment horizontal="center" vertical="center" wrapText="1"/>
      <protection/>
    </xf>
    <xf numFmtId="0" fontId="23" fillId="0" borderId="28" xfId="56" applyFont="1" applyBorder="1" applyAlignment="1">
      <alignment horizontal="center" vertical="center"/>
      <protection/>
    </xf>
    <xf numFmtId="0" fontId="26" fillId="34" borderId="27" xfId="56" applyFont="1" applyFill="1" applyBorder="1" applyAlignment="1">
      <alignment horizontal="center" vertical="top"/>
      <protection/>
    </xf>
    <xf numFmtId="0" fontId="26" fillId="34" borderId="22" xfId="56" applyFont="1" applyFill="1" applyBorder="1" applyAlignment="1">
      <alignment horizontal="center" vertical="top"/>
      <protection/>
    </xf>
    <xf numFmtId="0" fontId="19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0" fontId="24" fillId="34" borderId="10" xfId="56" applyFont="1" applyFill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ЮЦ штатка" xfId="55"/>
    <cellStyle name="Обычный_Звёздочка 01.01.2013" xfId="56"/>
    <cellStyle name="Обычный_Солнышко 01.01.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_Звёздочка 01.01.2013" xfId="69"/>
    <cellStyle name="Финансовый_Солнышко 01.01.201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6:AA116"/>
  <sheetViews>
    <sheetView showGridLines="0" view="pageBreakPreview" zoomScale="75" zoomScaleSheetLayoutView="75" zoomScalePageLayoutView="0" workbookViewId="0" topLeftCell="B28">
      <selection activeCell="B63" sqref="B63"/>
    </sheetView>
  </sheetViews>
  <sheetFormatPr defaultColWidth="9.00390625" defaultRowHeight="12.75"/>
  <cols>
    <col min="1" max="1" width="22.375" style="2" customWidth="1"/>
    <col min="2" max="2" width="42.00390625" style="41" customWidth="1"/>
    <col min="3" max="3" width="7.875" style="26" customWidth="1"/>
    <col min="4" max="4" width="8.125" style="62" customWidth="1"/>
    <col min="5" max="5" width="5.625" style="26" customWidth="1"/>
    <col min="6" max="6" width="9.375" style="33" bestFit="1" customWidth="1"/>
    <col min="7" max="7" width="5.625" style="26" customWidth="1"/>
    <col min="8" max="8" width="10.625" style="33" customWidth="1"/>
    <col min="9" max="9" width="4.625" style="26" customWidth="1"/>
    <col min="10" max="10" width="9.25390625" style="33" bestFit="1" customWidth="1"/>
    <col min="11" max="11" width="5.875" style="26" customWidth="1"/>
    <col min="12" max="12" width="9.25390625" style="33" bestFit="1" customWidth="1"/>
    <col min="13" max="13" width="4.625" style="26" customWidth="1"/>
    <col min="14" max="14" width="9.25390625" style="33" bestFit="1" customWidth="1"/>
    <col min="15" max="15" width="4.625" style="26" customWidth="1"/>
    <col min="16" max="16" width="10.625" style="31" customWidth="1"/>
    <col min="17" max="17" width="5.125" style="33" customWidth="1"/>
    <col min="18" max="18" width="9.375" style="33" bestFit="1" customWidth="1"/>
    <col min="19" max="19" width="4.625" style="33" customWidth="1"/>
    <col min="20" max="20" width="8.125" style="33" customWidth="1"/>
    <col min="21" max="21" width="8.125" style="26" customWidth="1"/>
    <col min="22" max="22" width="9.25390625" style="33" bestFit="1" customWidth="1"/>
    <col min="23" max="23" width="8.125" style="26" customWidth="1"/>
    <col min="24" max="24" width="8.875" style="33" customWidth="1"/>
    <col min="25" max="25" width="14.25390625" style="33" customWidth="1"/>
    <col min="26" max="26" width="9.125" style="2" hidden="1" customWidth="1"/>
    <col min="27" max="27" width="14.75390625" style="2" hidden="1" customWidth="1"/>
    <col min="2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spans="1:27" s="22" customFormat="1" ht="23.25" customHeight="1" hidden="1">
      <c r="A6" s="84" t="s">
        <v>81</v>
      </c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21" t="s">
        <v>59</v>
      </c>
      <c r="U6" s="221"/>
      <c r="V6" s="221"/>
      <c r="W6" s="221"/>
      <c r="X6" s="221"/>
      <c r="Y6" s="221"/>
      <c r="Z6" s="86"/>
      <c r="AA6" s="86"/>
    </row>
    <row r="7" spans="1:27" s="22" customFormat="1" ht="18" customHeight="1" hidden="1">
      <c r="A7" s="76" t="s">
        <v>30</v>
      </c>
      <c r="B7" s="77"/>
      <c r="C7" s="85"/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8" t="s">
        <v>79</v>
      </c>
      <c r="U7" s="88"/>
      <c r="V7" s="88"/>
      <c r="W7" s="89">
        <f>C108</f>
        <v>39.75</v>
      </c>
      <c r="X7" s="88"/>
      <c r="Y7" s="88" t="s">
        <v>80</v>
      </c>
      <c r="Z7" s="88"/>
      <c r="AA7" s="88"/>
    </row>
    <row r="8" spans="1:27" s="22" customFormat="1" ht="18" customHeight="1" hidden="1">
      <c r="A8" s="76" t="s">
        <v>8</v>
      </c>
      <c r="B8" s="77"/>
      <c r="C8" s="85"/>
      <c r="D8" s="8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222" t="s">
        <v>60</v>
      </c>
      <c r="U8" s="222"/>
      <c r="V8" s="222"/>
      <c r="W8" s="222"/>
      <c r="X8" s="222"/>
      <c r="Y8" s="222"/>
      <c r="Z8" s="222"/>
      <c r="AA8" s="222"/>
    </row>
    <row r="9" spans="1:27" s="22" customFormat="1" ht="18" customHeight="1" hidden="1">
      <c r="A9" s="76"/>
      <c r="B9" s="84"/>
      <c r="C9" s="85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23">
        <v>12000000</v>
      </c>
      <c r="U9" s="223"/>
      <c r="V9" s="223"/>
      <c r="W9" s="88"/>
      <c r="X9" s="88" t="s">
        <v>82</v>
      </c>
      <c r="Y9" s="88"/>
      <c r="Z9" s="90"/>
      <c r="AA9" s="90"/>
    </row>
    <row r="10" spans="1:27" s="22" customFormat="1" ht="18" customHeight="1" hidden="1">
      <c r="A10" s="76"/>
      <c r="B10" s="76"/>
      <c r="C10" s="76"/>
      <c r="D10" s="8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24" t="s">
        <v>61</v>
      </c>
      <c r="U10" s="222"/>
      <c r="V10" s="222"/>
      <c r="W10" s="222"/>
      <c r="X10" s="222"/>
      <c r="Y10" s="222"/>
      <c r="Z10" s="222"/>
      <c r="AA10" s="222"/>
    </row>
    <row r="11" spans="1:27" s="22" customFormat="1" ht="18" customHeight="1" hidden="1">
      <c r="A11" s="86"/>
      <c r="B11" s="77"/>
      <c r="C11" s="85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224" t="s">
        <v>6</v>
      </c>
      <c r="U11" s="224"/>
      <c r="V11" s="224"/>
      <c r="W11" s="224"/>
      <c r="X11" s="224"/>
      <c r="Y11" s="91"/>
      <c r="Z11" s="88"/>
      <c r="AA11" s="88"/>
    </row>
    <row r="12" spans="1:27" s="22" customFormat="1" ht="53.25" customHeight="1" hidden="1">
      <c r="A12" s="230" t="s">
        <v>83</v>
      </c>
      <c r="B12" s="231"/>
      <c r="C12" s="85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32" t="s">
        <v>84</v>
      </c>
      <c r="U12" s="222"/>
      <c r="V12" s="222"/>
      <c r="W12" s="222"/>
      <c r="X12" s="222"/>
      <c r="Y12" s="222"/>
      <c r="Z12" s="222"/>
      <c r="AA12" s="222"/>
    </row>
    <row r="13" spans="1:27" s="22" customFormat="1" ht="29.25" customHeight="1" hidden="1">
      <c r="A13" s="227" t="s">
        <v>85</v>
      </c>
      <c r="B13" s="227"/>
      <c r="C13" s="227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5"/>
      <c r="R13" s="85"/>
      <c r="S13" s="85"/>
      <c r="T13" s="227" t="s">
        <v>86</v>
      </c>
      <c r="U13" s="227"/>
      <c r="V13" s="227"/>
      <c r="W13" s="228"/>
      <c r="X13" s="228"/>
      <c r="Y13" s="228"/>
      <c r="Z13" s="228"/>
      <c r="AA13" s="228"/>
    </row>
    <row r="14" spans="1:27" ht="15.75" hidden="1">
      <c r="A14" s="229" t="s">
        <v>161</v>
      </c>
      <c r="B14" s="229"/>
      <c r="C14" s="5"/>
      <c r="D14" s="5"/>
      <c r="E14" s="5"/>
      <c r="F14" s="6"/>
      <c r="G14" s="5"/>
      <c r="H14" s="6"/>
      <c r="I14" s="5"/>
      <c r="J14" s="6"/>
      <c r="K14" s="5"/>
      <c r="L14" s="6"/>
      <c r="M14" s="183"/>
      <c r="N14" s="6"/>
      <c r="O14" s="183"/>
      <c r="P14" s="184"/>
      <c r="Q14" s="6"/>
      <c r="R14" s="5"/>
      <c r="S14" s="5"/>
      <c r="T14" s="183" t="s">
        <v>162</v>
      </c>
      <c r="U14" s="183"/>
      <c r="V14" s="5"/>
      <c r="W14" s="6"/>
      <c r="X14" s="5"/>
      <c r="Y14" s="5"/>
      <c r="Z14" s="5"/>
      <c r="AA14" s="6"/>
    </row>
    <row r="15" spans="1:27" ht="15" customHeight="1" hidden="1">
      <c r="A15" s="215" t="s">
        <v>30</v>
      </c>
      <c r="B15" s="215"/>
      <c r="C15" s="5"/>
      <c r="D15" s="5"/>
      <c r="E15" s="5"/>
      <c r="F15" s="6"/>
      <c r="G15" s="5"/>
      <c r="H15" s="6"/>
      <c r="I15" s="5"/>
      <c r="J15" s="6"/>
      <c r="K15" s="5"/>
      <c r="L15" s="6"/>
      <c r="M15" s="6"/>
      <c r="N15" s="6"/>
      <c r="O15" s="6"/>
      <c r="P15" s="184"/>
      <c r="Q15" s="5"/>
      <c r="R15" s="5" t="s">
        <v>180</v>
      </c>
      <c r="S15" s="5"/>
      <c r="T15" s="5"/>
      <c r="U15" s="6"/>
      <c r="V15" s="5"/>
      <c r="W15" s="5"/>
      <c r="X15" s="5"/>
      <c r="Y15" s="6"/>
      <c r="Z15" s="5"/>
      <c r="AA15" s="6"/>
    </row>
    <row r="16" spans="1:27" ht="15" customHeight="1" hidden="1">
      <c r="A16" s="215"/>
      <c r="B16" s="215"/>
      <c r="C16" s="5"/>
      <c r="D16" s="5"/>
      <c r="E16" s="5"/>
      <c r="F16" s="6"/>
      <c r="G16" s="5"/>
      <c r="H16" s="6"/>
      <c r="I16" s="5"/>
      <c r="J16" s="6"/>
      <c r="K16" s="5"/>
      <c r="L16" s="6"/>
      <c r="M16" s="6"/>
      <c r="N16" s="6"/>
      <c r="O16" s="6"/>
      <c r="P16" s="184"/>
      <c r="Q16" s="5"/>
      <c r="R16" s="5" t="s">
        <v>174</v>
      </c>
      <c r="S16" s="5"/>
      <c r="T16" s="5"/>
      <c r="U16" s="6"/>
      <c r="V16" s="5"/>
      <c r="W16" s="5"/>
      <c r="X16" s="5"/>
      <c r="Y16" s="6"/>
      <c r="Z16" s="5"/>
      <c r="AA16" s="6"/>
    </row>
    <row r="17" spans="1:27" ht="15" customHeight="1" hidden="1">
      <c r="A17" s="185"/>
      <c r="B17" s="5"/>
      <c r="C17" s="5"/>
      <c r="D17" s="5"/>
      <c r="E17" s="5"/>
      <c r="F17" s="6"/>
      <c r="G17" s="5"/>
      <c r="H17" s="6"/>
      <c r="I17" s="5"/>
      <c r="J17" s="6"/>
      <c r="K17" s="5"/>
      <c r="L17" s="6"/>
      <c r="M17" s="6"/>
      <c r="N17" s="6"/>
      <c r="O17" s="6"/>
      <c r="P17" s="184"/>
      <c r="Q17" s="5"/>
      <c r="R17" s="5" t="s">
        <v>163</v>
      </c>
      <c r="S17" s="5"/>
      <c r="T17" s="5"/>
      <c r="U17" s="6"/>
      <c r="V17" s="5"/>
      <c r="W17" s="5"/>
      <c r="X17" s="5"/>
      <c r="Y17" s="6"/>
      <c r="Z17" s="5"/>
      <c r="AA17" s="6"/>
    </row>
    <row r="18" spans="1:27" ht="15" customHeight="1" hidden="1">
      <c r="A18" s="185"/>
      <c r="B18" s="5"/>
      <c r="C18" s="5"/>
      <c r="D18" s="5"/>
      <c r="E18" s="5"/>
      <c r="F18" s="6"/>
      <c r="G18" s="5"/>
      <c r="H18" s="6"/>
      <c r="I18" s="5"/>
      <c r="J18" s="6"/>
      <c r="K18" s="5"/>
      <c r="L18" s="6"/>
      <c r="M18" s="6"/>
      <c r="N18" s="6"/>
      <c r="O18" s="6"/>
      <c r="P18" s="184"/>
      <c r="Q18" s="5"/>
      <c r="R18" s="5" t="s">
        <v>6</v>
      </c>
      <c r="S18" s="5"/>
      <c r="T18" s="5"/>
      <c r="U18" s="6"/>
      <c r="V18" s="5"/>
      <c r="W18" s="5"/>
      <c r="X18" s="5"/>
      <c r="Y18" s="6"/>
      <c r="Z18" s="5"/>
      <c r="AA18" s="6"/>
    </row>
    <row r="19" spans="1:27" ht="15" customHeight="1" hidden="1">
      <c r="A19" s="215" t="s">
        <v>164</v>
      </c>
      <c r="B19" s="215"/>
      <c r="C19" s="215"/>
      <c r="D19" s="5"/>
      <c r="E19" s="5"/>
      <c r="F19" s="6"/>
      <c r="G19" s="5"/>
      <c r="H19" s="6"/>
      <c r="I19" s="5"/>
      <c r="J19" s="6"/>
      <c r="K19" s="5"/>
      <c r="L19" s="6"/>
      <c r="M19" s="6"/>
      <c r="N19" s="6"/>
      <c r="O19" s="6"/>
      <c r="P19" s="184"/>
      <c r="Q19" s="5"/>
      <c r="R19" s="5" t="s">
        <v>165</v>
      </c>
      <c r="S19" s="5"/>
      <c r="T19" s="5"/>
      <c r="U19" s="6"/>
      <c r="V19" s="5"/>
      <c r="W19" s="5"/>
      <c r="X19" s="5"/>
      <c r="Y19" s="6"/>
      <c r="Z19" s="5"/>
      <c r="AA19" s="6"/>
    </row>
    <row r="20" spans="1:27" ht="15" customHeight="1" hidden="1">
      <c r="A20" s="215"/>
      <c r="B20" s="215"/>
      <c r="C20" s="215"/>
      <c r="D20" s="5"/>
      <c r="E20" s="5"/>
      <c r="F20" s="6"/>
      <c r="G20" s="5"/>
      <c r="H20" s="6"/>
      <c r="I20" s="5"/>
      <c r="J20" s="6"/>
      <c r="K20" s="5"/>
      <c r="L20" s="6"/>
      <c r="M20" s="6"/>
      <c r="N20" s="6"/>
      <c r="O20" s="6"/>
      <c r="P20" s="184"/>
      <c r="Q20" s="5"/>
      <c r="R20" s="5" t="s">
        <v>166</v>
      </c>
      <c r="S20" s="5"/>
      <c r="T20" s="5"/>
      <c r="U20" s="6"/>
      <c r="V20" s="5"/>
      <c r="W20" s="5"/>
      <c r="X20" s="5"/>
      <c r="Y20" s="6"/>
      <c r="Z20" s="5"/>
      <c r="AA20" s="6"/>
    </row>
    <row r="21" spans="1:27" ht="15" customHeight="1" hidden="1">
      <c r="A21" s="185"/>
      <c r="B21" s="5"/>
      <c r="C21" s="5"/>
      <c r="D21" s="5"/>
      <c r="E21" s="5"/>
      <c r="F21" s="6"/>
      <c r="G21" s="5"/>
      <c r="H21" s="6"/>
      <c r="I21" s="5"/>
      <c r="J21" s="6"/>
      <c r="K21" s="5"/>
      <c r="L21" s="6"/>
      <c r="M21" s="6"/>
      <c r="N21" s="6"/>
      <c r="O21" s="6"/>
      <c r="P21" s="184"/>
      <c r="Q21" s="5"/>
      <c r="R21" s="5"/>
      <c r="S21" s="5"/>
      <c r="T21" s="5"/>
      <c r="U21" s="6"/>
      <c r="V21" s="5"/>
      <c r="W21" s="5"/>
      <c r="X21" s="5"/>
      <c r="Y21" s="6"/>
      <c r="Z21" s="5"/>
      <c r="AA21" s="6"/>
    </row>
    <row r="22" spans="1:27" ht="15.75" hidden="1">
      <c r="A22" s="182" t="s">
        <v>161</v>
      </c>
      <c r="B22" s="182"/>
      <c r="C22" s="5"/>
      <c r="D22" s="5"/>
      <c r="E22" s="5"/>
      <c r="F22" s="6"/>
      <c r="G22" s="5"/>
      <c r="H22" s="6"/>
      <c r="I22" s="183"/>
      <c r="J22" s="6"/>
      <c r="K22" s="183"/>
      <c r="L22" s="6"/>
      <c r="M22" s="6"/>
      <c r="N22" s="6"/>
      <c r="O22" s="6"/>
      <c r="P22" s="184"/>
      <c r="Q22" s="5"/>
      <c r="R22" s="183" t="s">
        <v>161</v>
      </c>
      <c r="S22" s="183"/>
      <c r="T22" s="183"/>
      <c r="U22" s="6"/>
      <c r="V22" s="5"/>
      <c r="W22" s="5"/>
      <c r="X22" s="5"/>
      <c r="Y22" s="6"/>
      <c r="Z22" s="5"/>
      <c r="AA22" s="6"/>
    </row>
    <row r="23" spans="1:27" ht="15.75" customHeight="1" hidden="1">
      <c r="A23" s="181" t="s">
        <v>167</v>
      </c>
      <c r="B23" s="181"/>
      <c r="C23" s="5"/>
      <c r="D23" s="5"/>
      <c r="E23" s="5"/>
      <c r="F23" s="6"/>
      <c r="G23" s="5"/>
      <c r="H23" s="6"/>
      <c r="I23" s="5"/>
      <c r="J23" s="6"/>
      <c r="K23" s="5"/>
      <c r="L23" s="6"/>
      <c r="M23" s="6"/>
      <c r="N23" s="6"/>
      <c r="O23" s="6"/>
      <c r="P23" s="184"/>
      <c r="Q23" s="5"/>
      <c r="R23" s="5" t="s">
        <v>7</v>
      </c>
      <c r="S23" s="5"/>
      <c r="T23" s="5"/>
      <c r="U23" s="6"/>
      <c r="V23" s="5"/>
      <c r="W23" s="5"/>
      <c r="X23" s="5"/>
      <c r="Y23" s="6"/>
      <c r="Z23" s="5"/>
      <c r="AA23" s="6"/>
    </row>
    <row r="24" spans="1:27" ht="15" customHeight="1" hidden="1">
      <c r="A24" s="215" t="s">
        <v>168</v>
      </c>
      <c r="B24" s="215"/>
      <c r="C24" s="5"/>
      <c r="D24" s="5"/>
      <c r="E24" s="5"/>
      <c r="F24" s="6"/>
      <c r="G24" s="5"/>
      <c r="H24" s="6"/>
      <c r="I24" s="5"/>
      <c r="J24" s="6"/>
      <c r="K24" s="5"/>
      <c r="L24" s="6"/>
      <c r="M24" s="6"/>
      <c r="N24" s="6"/>
      <c r="O24" s="6"/>
      <c r="P24" s="184"/>
      <c r="Q24" s="5"/>
      <c r="R24" s="5" t="s">
        <v>8</v>
      </c>
      <c r="S24" s="5"/>
      <c r="T24" s="5"/>
      <c r="U24" s="6"/>
      <c r="V24" s="5"/>
      <c r="W24" s="5"/>
      <c r="X24" s="5"/>
      <c r="Y24" s="6"/>
      <c r="Z24" s="5"/>
      <c r="AA24" s="6"/>
    </row>
    <row r="25" spans="1:27" ht="15" customHeight="1" hidden="1">
      <c r="A25" s="215"/>
      <c r="B25" s="215"/>
      <c r="C25" s="5"/>
      <c r="D25" s="5"/>
      <c r="E25" s="5"/>
      <c r="F25" s="6"/>
      <c r="G25" s="5"/>
      <c r="H25" s="6"/>
      <c r="I25" s="5"/>
      <c r="J25" s="6"/>
      <c r="K25" s="5"/>
      <c r="L25" s="6"/>
      <c r="M25" s="6"/>
      <c r="N25" s="6"/>
      <c r="O25" s="6"/>
      <c r="P25" s="184"/>
      <c r="Q25" s="5"/>
      <c r="R25" s="5"/>
      <c r="S25" s="5"/>
      <c r="T25" s="5"/>
      <c r="U25" s="6"/>
      <c r="V25" s="5"/>
      <c r="W25" s="5"/>
      <c r="X25" s="5"/>
      <c r="Y25" s="6"/>
      <c r="Z25" s="5"/>
      <c r="AA25" s="6"/>
    </row>
    <row r="26" spans="1:27" ht="15" customHeight="1" hidden="1">
      <c r="A26" s="181" t="s">
        <v>175</v>
      </c>
      <c r="B26" s="181"/>
      <c r="C26" s="181"/>
      <c r="D26" s="181"/>
      <c r="E26" s="5"/>
      <c r="F26" s="6"/>
      <c r="G26" s="5"/>
      <c r="H26" s="6"/>
      <c r="I26" s="5"/>
      <c r="J26" s="6"/>
      <c r="K26" s="5"/>
      <c r="L26" s="6"/>
      <c r="M26" s="6"/>
      <c r="N26" s="6"/>
      <c r="O26" s="6"/>
      <c r="P26" s="184"/>
      <c r="Q26" s="5"/>
      <c r="R26" s="5" t="s">
        <v>169</v>
      </c>
      <c r="S26" s="5"/>
      <c r="T26" s="5"/>
      <c r="U26" s="6"/>
      <c r="V26" s="5"/>
      <c r="W26" s="5"/>
      <c r="X26" s="5"/>
      <c r="Y26" s="6"/>
      <c r="Z26" s="5"/>
      <c r="AA26" s="6"/>
    </row>
    <row r="27" spans="1:27" ht="15" customHeight="1" hidden="1">
      <c r="A27" s="215" t="s">
        <v>170</v>
      </c>
      <c r="B27" s="215"/>
      <c r="C27" s="5"/>
      <c r="D27" s="5"/>
      <c r="E27" s="5"/>
      <c r="F27" s="6"/>
      <c r="G27" s="5"/>
      <c r="H27" s="6"/>
      <c r="I27" s="5"/>
      <c r="J27" s="6"/>
      <c r="K27" s="5"/>
      <c r="L27" s="6"/>
      <c r="M27" s="6"/>
      <c r="N27" s="6"/>
      <c r="O27" s="6"/>
      <c r="P27" s="184"/>
      <c r="Q27" s="5"/>
      <c r="R27" s="5" t="s">
        <v>171</v>
      </c>
      <c r="S27" s="5"/>
      <c r="T27" s="5"/>
      <c r="U27" s="6"/>
      <c r="V27" s="5"/>
      <c r="W27" s="5"/>
      <c r="X27" s="5"/>
      <c r="Y27" s="6"/>
      <c r="Z27" s="5"/>
      <c r="AA27" s="6"/>
    </row>
    <row r="28" spans="1:27" ht="15" customHeight="1">
      <c r="A28" s="185"/>
      <c r="B28" s="5"/>
      <c r="C28" s="5"/>
      <c r="D28" s="5"/>
      <c r="E28" s="5"/>
      <c r="F28" s="6"/>
      <c r="G28" s="5"/>
      <c r="H28" s="6"/>
      <c r="I28" s="5"/>
      <c r="J28" s="6"/>
      <c r="K28" s="5"/>
      <c r="L28" s="6"/>
      <c r="M28" s="6"/>
      <c r="N28" s="6"/>
      <c r="O28" s="6"/>
      <c r="P28" s="184"/>
      <c r="Q28" s="5"/>
      <c r="R28" s="202"/>
      <c r="S28" s="202"/>
      <c r="T28" s="202"/>
      <c r="U28" s="202"/>
      <c r="V28" s="202"/>
      <c r="W28" s="202"/>
      <c r="X28" s="202"/>
      <c r="Y28" s="6"/>
      <c r="Z28" s="5"/>
      <c r="AA28" s="6"/>
    </row>
    <row r="29" spans="1:27" ht="15.75">
      <c r="A29" s="182"/>
      <c r="B29" s="182"/>
      <c r="C29" s="5"/>
      <c r="D29" s="5"/>
      <c r="E29" s="5"/>
      <c r="F29" s="6"/>
      <c r="G29" s="5"/>
      <c r="H29" s="6"/>
      <c r="I29" s="183"/>
      <c r="J29" s="6"/>
      <c r="K29" s="183"/>
      <c r="L29" s="6"/>
      <c r="M29" s="6"/>
      <c r="N29" s="6"/>
      <c r="O29" s="6"/>
      <c r="P29" s="184"/>
      <c r="Q29" s="5"/>
      <c r="R29" s="183" t="s">
        <v>161</v>
      </c>
      <c r="S29" s="183"/>
      <c r="T29" s="183"/>
      <c r="U29" s="6"/>
      <c r="V29" s="5"/>
      <c r="W29" s="5"/>
      <c r="X29" s="5"/>
      <c r="Y29" s="6"/>
      <c r="Z29" s="5"/>
      <c r="AA29" s="6"/>
    </row>
    <row r="30" spans="1:27" ht="15.75" customHeight="1">
      <c r="A30" s="181"/>
      <c r="B30" s="181"/>
      <c r="C30" s="5"/>
      <c r="D30" s="5"/>
      <c r="E30" s="5"/>
      <c r="F30" s="6"/>
      <c r="G30" s="5"/>
      <c r="H30" s="6"/>
      <c r="I30" s="5"/>
      <c r="J30" s="6"/>
      <c r="K30" s="5"/>
      <c r="L30" s="6"/>
      <c r="M30" s="6"/>
      <c r="N30" s="6"/>
      <c r="O30" s="6"/>
      <c r="P30" s="184"/>
      <c r="Q30" s="5"/>
      <c r="R30" s="5" t="s">
        <v>7</v>
      </c>
      <c r="S30" s="5"/>
      <c r="T30" s="5"/>
      <c r="U30" s="6"/>
      <c r="V30" s="5"/>
      <c r="W30" s="5"/>
      <c r="X30" s="5"/>
      <c r="Y30" s="6"/>
      <c r="Z30" s="5"/>
      <c r="AA30" s="6"/>
    </row>
    <row r="31" spans="1:27" ht="15" customHeight="1">
      <c r="A31" s="215"/>
      <c r="B31" s="215"/>
      <c r="C31" s="5"/>
      <c r="D31" s="5"/>
      <c r="E31" s="5"/>
      <c r="F31" s="6"/>
      <c r="G31" s="5"/>
      <c r="H31" s="6"/>
      <c r="I31" s="5"/>
      <c r="J31" s="6"/>
      <c r="K31" s="5"/>
      <c r="L31" s="6"/>
      <c r="M31" s="6"/>
      <c r="N31" s="6"/>
      <c r="O31" s="6"/>
      <c r="P31" s="184"/>
      <c r="Q31" s="5"/>
      <c r="R31" s="5" t="s">
        <v>8</v>
      </c>
      <c r="S31" s="5"/>
      <c r="T31" s="5"/>
      <c r="U31" s="6"/>
      <c r="V31" s="5"/>
      <c r="W31" s="5"/>
      <c r="X31" s="5"/>
      <c r="Y31" s="6"/>
      <c r="Z31" s="5"/>
      <c r="AA31" s="6"/>
    </row>
    <row r="32" spans="1:27" ht="15" customHeight="1">
      <c r="A32" s="215"/>
      <c r="B32" s="215"/>
      <c r="C32" s="5"/>
      <c r="D32" s="5"/>
      <c r="E32" s="5"/>
      <c r="F32" s="6"/>
      <c r="G32" s="5"/>
      <c r="H32" s="6"/>
      <c r="I32" s="5"/>
      <c r="J32" s="6"/>
      <c r="K32" s="5"/>
      <c r="L32" s="6"/>
      <c r="M32" s="6"/>
      <c r="N32" s="6"/>
      <c r="O32" s="6"/>
      <c r="P32" s="184"/>
      <c r="Q32" s="5"/>
      <c r="R32" s="5"/>
      <c r="S32" s="5"/>
      <c r="T32" s="5"/>
      <c r="U32" s="6"/>
      <c r="V32" s="5"/>
      <c r="W32" s="5"/>
      <c r="X32" s="5"/>
      <c r="Y32" s="6"/>
      <c r="Z32" s="5"/>
      <c r="AA32" s="6"/>
    </row>
    <row r="33" spans="1:27" ht="15" customHeight="1">
      <c r="A33" s="181"/>
      <c r="B33" s="181"/>
      <c r="C33" s="181"/>
      <c r="D33" s="181"/>
      <c r="E33" s="5"/>
      <c r="F33" s="6"/>
      <c r="G33" s="5"/>
      <c r="H33" s="6"/>
      <c r="I33" s="5"/>
      <c r="J33" s="6"/>
      <c r="K33" s="5"/>
      <c r="L33" s="6"/>
      <c r="M33" s="6"/>
      <c r="N33" s="6"/>
      <c r="O33" s="6"/>
      <c r="P33" s="184"/>
      <c r="Q33" s="5"/>
      <c r="R33" s="5" t="s">
        <v>169</v>
      </c>
      <c r="S33" s="5"/>
      <c r="T33" s="5"/>
      <c r="U33" s="6"/>
      <c r="V33" s="5"/>
      <c r="W33" s="5"/>
      <c r="X33" s="5"/>
      <c r="Y33" s="6"/>
      <c r="Z33" s="5"/>
      <c r="AA33" s="6"/>
    </row>
    <row r="34" spans="1:27" ht="15" customHeight="1">
      <c r="A34" s="215"/>
      <c r="B34" s="215"/>
      <c r="C34" s="5"/>
      <c r="D34" s="5"/>
      <c r="E34" s="5"/>
      <c r="F34" s="6"/>
      <c r="G34" s="5"/>
      <c r="H34" s="6"/>
      <c r="I34" s="5"/>
      <c r="J34" s="6"/>
      <c r="K34" s="5"/>
      <c r="L34" s="6"/>
      <c r="M34" s="6"/>
      <c r="N34" s="6"/>
      <c r="O34" s="6"/>
      <c r="P34" s="184"/>
      <c r="Q34" s="5"/>
      <c r="R34" s="5" t="s">
        <v>171</v>
      </c>
      <c r="S34" s="5"/>
      <c r="T34" s="5"/>
      <c r="U34" s="6"/>
      <c r="V34" s="5"/>
      <c r="W34" s="5"/>
      <c r="X34" s="5"/>
      <c r="Y34" s="6"/>
      <c r="Z34" s="5"/>
      <c r="AA34" s="6"/>
    </row>
    <row r="35" spans="1:27" ht="30.75" customHeight="1">
      <c r="A35" s="215"/>
      <c r="B35" s="215"/>
      <c r="C35" s="5"/>
      <c r="D35" s="5"/>
      <c r="E35" s="5"/>
      <c r="F35" s="6"/>
      <c r="G35" s="5"/>
      <c r="H35" s="6"/>
      <c r="I35" s="5"/>
      <c r="J35" s="6"/>
      <c r="K35" s="5"/>
      <c r="L35" s="6"/>
      <c r="M35" s="5"/>
      <c r="N35" s="6"/>
      <c r="O35" s="5"/>
      <c r="P35" s="184"/>
      <c r="Q35" s="6"/>
      <c r="R35" s="5"/>
      <c r="S35" s="5"/>
      <c r="T35" s="5"/>
      <c r="U35" s="5"/>
      <c r="V35" s="5"/>
      <c r="W35" s="6"/>
      <c r="X35" s="5"/>
      <c r="Y35" s="5"/>
      <c r="Z35" s="5"/>
      <c r="AA35" s="6"/>
    </row>
    <row r="36" spans="1:27" ht="33.75" customHeight="1">
      <c r="A36" s="216" t="s">
        <v>189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0"/>
      <c r="AA36" s="20"/>
    </row>
    <row r="37" spans="1:25" s="22" customFormat="1" ht="18.75" customHeight="1">
      <c r="A37" s="225" t="s">
        <v>28</v>
      </c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</row>
    <row r="38" spans="1:27" ht="15" customHeight="1">
      <c r="A38" s="226" t="s">
        <v>21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1"/>
      <c r="AA38" s="21"/>
    </row>
    <row r="39" spans="1:25" ht="18.75" customHeight="1">
      <c r="A39" s="219" t="s">
        <v>191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:25" ht="15" customHeight="1">
      <c r="A40" s="220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</row>
    <row r="41" spans="1:25" s="75" customFormat="1" ht="33.75" customHeight="1">
      <c r="A41" s="72" t="s">
        <v>31</v>
      </c>
      <c r="B41" s="72" t="s">
        <v>19</v>
      </c>
      <c r="C41" s="72" t="s">
        <v>20</v>
      </c>
      <c r="D41" s="73" t="s">
        <v>46</v>
      </c>
      <c r="E41" s="213" t="s">
        <v>47</v>
      </c>
      <c r="F41" s="214"/>
      <c r="G41" s="213" t="s">
        <v>48</v>
      </c>
      <c r="H41" s="214"/>
      <c r="I41" s="213" t="s">
        <v>49</v>
      </c>
      <c r="J41" s="214"/>
      <c r="K41" s="213" t="s">
        <v>50</v>
      </c>
      <c r="L41" s="214"/>
      <c r="M41" s="213" t="s">
        <v>51</v>
      </c>
      <c r="N41" s="214"/>
      <c r="O41" s="213" t="s">
        <v>52</v>
      </c>
      <c r="P41" s="214"/>
      <c r="Q41" s="213" t="s">
        <v>53</v>
      </c>
      <c r="R41" s="214"/>
      <c r="S41" s="213" t="s">
        <v>54</v>
      </c>
      <c r="T41" s="214"/>
      <c r="U41" s="213" t="s">
        <v>55</v>
      </c>
      <c r="V41" s="214"/>
      <c r="W41" s="213" t="s">
        <v>56</v>
      </c>
      <c r="X41" s="214"/>
      <c r="Y41" s="74" t="s">
        <v>22</v>
      </c>
    </row>
    <row r="42" spans="1:25" ht="12.75">
      <c r="A42" s="4"/>
      <c r="B42" s="4"/>
      <c r="C42" s="4"/>
      <c r="D42" s="63"/>
      <c r="E42" s="4" t="s">
        <v>11</v>
      </c>
      <c r="F42" s="7" t="s">
        <v>57</v>
      </c>
      <c r="G42" s="4" t="s">
        <v>12</v>
      </c>
      <c r="H42" s="7" t="s">
        <v>57</v>
      </c>
      <c r="I42" s="4" t="s">
        <v>13</v>
      </c>
      <c r="J42" s="7" t="s">
        <v>57</v>
      </c>
      <c r="K42" s="4" t="s">
        <v>14</v>
      </c>
      <c r="L42" s="7" t="s">
        <v>57</v>
      </c>
      <c r="M42" s="4" t="s">
        <v>15</v>
      </c>
      <c r="N42" s="7" t="s">
        <v>57</v>
      </c>
      <c r="O42" s="4" t="s">
        <v>16</v>
      </c>
      <c r="P42" s="11" t="s">
        <v>57</v>
      </c>
      <c r="Q42" s="10" t="s">
        <v>17</v>
      </c>
      <c r="R42" s="7" t="s">
        <v>57</v>
      </c>
      <c r="S42" s="10" t="s">
        <v>18</v>
      </c>
      <c r="T42" s="7" t="s">
        <v>57</v>
      </c>
      <c r="U42" s="4" t="s">
        <v>10</v>
      </c>
      <c r="V42" s="7" t="s">
        <v>57</v>
      </c>
      <c r="W42" s="4" t="s">
        <v>29</v>
      </c>
      <c r="X42" s="7" t="s">
        <v>57</v>
      </c>
      <c r="Y42" s="7"/>
    </row>
    <row r="43" spans="1:25" s="13" customFormat="1" ht="12.75">
      <c r="A43" s="12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  <c r="R43" s="12">
        <v>18</v>
      </c>
      <c r="S43" s="12">
        <v>19</v>
      </c>
      <c r="T43" s="12">
        <v>20</v>
      </c>
      <c r="U43" s="12">
        <v>21</v>
      </c>
      <c r="V43" s="12">
        <v>22</v>
      </c>
      <c r="W43" s="12">
        <v>23</v>
      </c>
      <c r="X43" s="12">
        <v>24</v>
      </c>
      <c r="Y43" s="12">
        <v>25</v>
      </c>
    </row>
    <row r="44" spans="1:25" ht="15" customHeight="1">
      <c r="A44" s="197" t="s">
        <v>32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5" ht="15" customHeight="1">
      <c r="A45" s="197" t="s">
        <v>33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198"/>
      <c r="V45" s="198"/>
      <c r="W45" s="198"/>
      <c r="X45" s="198"/>
      <c r="Y45" s="199"/>
    </row>
    <row r="46" spans="1:25" s="102" customFormat="1" ht="32.25" customHeight="1">
      <c r="A46" s="217" t="s">
        <v>34</v>
      </c>
      <c r="B46" s="100" t="s">
        <v>67</v>
      </c>
      <c r="C46" s="39">
        <v>1</v>
      </c>
      <c r="D46" s="53">
        <v>4094</v>
      </c>
      <c r="E46" s="56">
        <v>1.5</v>
      </c>
      <c r="F46" s="40">
        <f>D46*E46</f>
        <v>6141</v>
      </c>
      <c r="G46" s="56">
        <v>0.2</v>
      </c>
      <c r="H46" s="40">
        <f>F46*G46</f>
        <v>1228.2</v>
      </c>
      <c r="I46" s="39"/>
      <c r="J46" s="40"/>
      <c r="K46" s="56">
        <v>0.3</v>
      </c>
      <c r="L46" s="40">
        <f>F46*K46</f>
        <v>1842.3</v>
      </c>
      <c r="M46" s="101">
        <v>0.6</v>
      </c>
      <c r="N46" s="40">
        <f>F46*M46</f>
        <v>3684.6</v>
      </c>
      <c r="O46" s="39">
        <v>1.8</v>
      </c>
      <c r="P46" s="40">
        <f>F46*O46</f>
        <v>11053.800000000001</v>
      </c>
      <c r="Q46" s="40">
        <v>0.25</v>
      </c>
      <c r="R46" s="40">
        <f>F46*Q46</f>
        <v>1535.25</v>
      </c>
      <c r="S46" s="40"/>
      <c r="T46" s="40"/>
      <c r="U46" s="39"/>
      <c r="V46" s="40"/>
      <c r="W46" s="39"/>
      <c r="X46" s="40"/>
      <c r="Y46" s="40">
        <f>(F46+H46+J46+L46+N46+P46+R46+T46+V46+X46)*C46</f>
        <v>25485.15</v>
      </c>
    </row>
    <row r="47" spans="1:25" s="102" customFormat="1" ht="32.25" customHeight="1">
      <c r="A47" s="218"/>
      <c r="B47" s="47" t="s">
        <v>75</v>
      </c>
      <c r="C47" s="39">
        <v>1</v>
      </c>
      <c r="D47" s="53">
        <v>4094</v>
      </c>
      <c r="E47" s="56">
        <v>1.5</v>
      </c>
      <c r="F47" s="40">
        <f>D47*E47</f>
        <v>6141</v>
      </c>
      <c r="G47" s="56">
        <v>0.1</v>
      </c>
      <c r="H47" s="40">
        <f>F47*G47</f>
        <v>614.1</v>
      </c>
      <c r="I47" s="39"/>
      <c r="J47" s="40"/>
      <c r="K47" s="56">
        <v>0.3</v>
      </c>
      <c r="L47" s="40">
        <f>F47*K47</f>
        <v>1842.3</v>
      </c>
      <c r="M47" s="101">
        <v>0.6</v>
      </c>
      <c r="N47" s="40">
        <f>F47*M47</f>
        <v>3684.6</v>
      </c>
      <c r="O47" s="39">
        <v>1</v>
      </c>
      <c r="P47" s="40">
        <f>F47*O47</f>
        <v>6141</v>
      </c>
      <c r="Q47" s="40">
        <v>0.25</v>
      </c>
      <c r="R47" s="40">
        <f>F47*Q47</f>
        <v>1535.25</v>
      </c>
      <c r="S47" s="40"/>
      <c r="T47" s="40"/>
      <c r="U47" s="39"/>
      <c r="V47" s="40"/>
      <c r="W47" s="39"/>
      <c r="X47" s="40"/>
      <c r="Y47" s="40">
        <f>(F47+H47+J47+L47+N47+P47+R47+T47+V47+X47)*C47</f>
        <v>19958.25</v>
      </c>
    </row>
    <row r="48" spans="1:25" ht="15.75" customHeight="1">
      <c r="A48" s="8" t="s">
        <v>0</v>
      </c>
      <c r="B48" s="42" t="s">
        <v>58</v>
      </c>
      <c r="C48" s="8">
        <f>C47+C46</f>
        <v>2</v>
      </c>
      <c r="D48" s="64"/>
      <c r="E48" s="8"/>
      <c r="F48" s="34"/>
      <c r="G48" s="8"/>
      <c r="H48" s="34"/>
      <c r="I48" s="8"/>
      <c r="J48" s="34"/>
      <c r="K48" s="8"/>
      <c r="L48" s="34"/>
      <c r="M48" s="8"/>
      <c r="N48" s="34"/>
      <c r="O48" s="8"/>
      <c r="P48" s="28"/>
      <c r="Q48" s="34"/>
      <c r="R48" s="34"/>
      <c r="S48" s="34"/>
      <c r="T48" s="34"/>
      <c r="U48" s="8"/>
      <c r="V48" s="34"/>
      <c r="W48" s="8"/>
      <c r="X48" s="34"/>
      <c r="Y48" s="34">
        <f>Y47+Y46</f>
        <v>45443.4</v>
      </c>
    </row>
    <row r="49" spans="1:25" ht="26.25" customHeight="1">
      <c r="A49" s="200" t="s">
        <v>24</v>
      </c>
      <c r="B49" s="201"/>
      <c r="C49" s="36">
        <f>SUM(C48)</f>
        <v>2</v>
      </c>
      <c r="D49" s="65"/>
      <c r="E49" s="36"/>
      <c r="F49" s="37"/>
      <c r="G49" s="36"/>
      <c r="H49" s="37"/>
      <c r="I49" s="36"/>
      <c r="J49" s="37"/>
      <c r="K49" s="36"/>
      <c r="L49" s="37"/>
      <c r="M49" s="36"/>
      <c r="N49" s="37"/>
      <c r="O49" s="36"/>
      <c r="P49" s="30"/>
      <c r="Q49" s="37"/>
      <c r="R49" s="37"/>
      <c r="S49" s="37"/>
      <c r="T49" s="37"/>
      <c r="U49" s="36"/>
      <c r="V49" s="37"/>
      <c r="W49" s="36"/>
      <c r="X49" s="37"/>
      <c r="Y49" s="37">
        <f>SUM(Y48)</f>
        <v>45443.4</v>
      </c>
    </row>
    <row r="50" spans="1:25" ht="15" customHeight="1">
      <c r="A50" s="197" t="s">
        <v>40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</row>
    <row r="51" spans="1:25" ht="15" customHeight="1">
      <c r="A51" s="197" t="s">
        <v>158</v>
      </c>
      <c r="B51" s="198"/>
      <c r="C51" s="206"/>
      <c r="D51" s="206"/>
      <c r="E51" s="206"/>
      <c r="F51" s="206"/>
      <c r="G51" s="206"/>
      <c r="H51" s="206"/>
      <c r="I51" s="206"/>
      <c r="J51" s="206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9"/>
    </row>
    <row r="52" spans="1:27" ht="15" customHeight="1">
      <c r="A52" s="203" t="s">
        <v>39</v>
      </c>
      <c r="B52" s="106" t="s">
        <v>70</v>
      </c>
      <c r="C52" s="195">
        <v>3.5</v>
      </c>
      <c r="D52" s="53">
        <v>4094</v>
      </c>
      <c r="E52" s="56">
        <v>1.1</v>
      </c>
      <c r="F52" s="40">
        <f>D52*E52</f>
        <v>4503.400000000001</v>
      </c>
      <c r="G52" s="56">
        <v>0.2</v>
      </c>
      <c r="H52" s="40">
        <f>F52*G52</f>
        <v>900.6800000000002</v>
      </c>
      <c r="I52" s="39"/>
      <c r="J52" s="40"/>
      <c r="K52" s="39"/>
      <c r="L52" s="40"/>
      <c r="M52" s="39"/>
      <c r="N52" s="40"/>
      <c r="O52" s="39"/>
      <c r="P52" s="38"/>
      <c r="Q52" s="55">
        <v>0.25</v>
      </c>
      <c r="R52" s="45">
        <f>F52*Q52</f>
        <v>1125.8500000000001</v>
      </c>
      <c r="S52" s="40"/>
      <c r="T52" s="40"/>
      <c r="U52" s="39"/>
      <c r="V52" s="40"/>
      <c r="W52" s="39"/>
      <c r="X52" s="40"/>
      <c r="Y52" s="40">
        <f>(F52+H52+J52+L52+N52+P52+R52+T52+V52+X52)*C52</f>
        <v>22854.755000000005</v>
      </c>
      <c r="AA52" s="2">
        <f>C52*D52*E52*0.2</f>
        <v>3152.3800000000006</v>
      </c>
    </row>
    <row r="53" spans="1:27" ht="15" customHeight="1">
      <c r="A53" s="204"/>
      <c r="B53" s="106" t="s">
        <v>70</v>
      </c>
      <c r="C53" s="195">
        <v>1.5</v>
      </c>
      <c r="D53" s="53">
        <v>4094</v>
      </c>
      <c r="E53" s="56">
        <v>1</v>
      </c>
      <c r="F53" s="40">
        <f>D53*E53</f>
        <v>4094</v>
      </c>
      <c r="G53" s="56">
        <v>0.2</v>
      </c>
      <c r="H53" s="40">
        <f>F53*G53</f>
        <v>818.8000000000001</v>
      </c>
      <c r="I53" s="39"/>
      <c r="J53" s="40"/>
      <c r="K53" s="39"/>
      <c r="L53" s="40"/>
      <c r="M53" s="39"/>
      <c r="N53" s="40"/>
      <c r="O53" s="39"/>
      <c r="P53" s="38"/>
      <c r="Q53" s="55">
        <v>0.25</v>
      </c>
      <c r="R53" s="45">
        <f>F53*Q53</f>
        <v>1023.5</v>
      </c>
      <c r="S53" s="40"/>
      <c r="T53" s="40"/>
      <c r="U53" s="39"/>
      <c r="V53" s="40"/>
      <c r="W53" s="39"/>
      <c r="X53" s="40"/>
      <c r="Y53" s="40">
        <f>(F53+H53+J53+L53+N53+P53+R53+T53+V53+X53)*C53</f>
        <v>8904.45</v>
      </c>
      <c r="AA53" s="2">
        <f>C53*D53*E53*0.2</f>
        <v>1228.2</v>
      </c>
    </row>
    <row r="54" spans="1:27" ht="15" customHeight="1">
      <c r="A54" s="207"/>
      <c r="B54" s="106" t="s">
        <v>70</v>
      </c>
      <c r="C54" s="195">
        <v>1</v>
      </c>
      <c r="D54" s="53">
        <v>4094</v>
      </c>
      <c r="E54" s="56">
        <v>1.1</v>
      </c>
      <c r="F54" s="40">
        <f>D54*E54</f>
        <v>4503.400000000001</v>
      </c>
      <c r="G54" s="56">
        <v>0.05</v>
      </c>
      <c r="H54" s="40">
        <f>F54*G54</f>
        <v>225.17000000000004</v>
      </c>
      <c r="I54" s="39"/>
      <c r="J54" s="40"/>
      <c r="K54" s="39"/>
      <c r="L54" s="40"/>
      <c r="M54" s="39"/>
      <c r="N54" s="40"/>
      <c r="O54" s="39"/>
      <c r="P54" s="38"/>
      <c r="Q54" s="55">
        <v>0.25</v>
      </c>
      <c r="R54" s="45">
        <f>F54*Q54</f>
        <v>1125.8500000000001</v>
      </c>
      <c r="S54" s="40"/>
      <c r="T54" s="40"/>
      <c r="U54" s="39"/>
      <c r="V54" s="40"/>
      <c r="W54" s="39"/>
      <c r="X54" s="40"/>
      <c r="Y54" s="40">
        <f>(F54+H54+J54+L54+N54+P54+R54+T54+V54+X54)*C54</f>
        <v>5854.420000000001</v>
      </c>
      <c r="AA54" s="2">
        <f>C54*D54*E54*0.2</f>
        <v>900.6800000000002</v>
      </c>
    </row>
    <row r="55" spans="1:25" ht="15" customHeight="1">
      <c r="A55" s="186"/>
      <c r="B55" s="106" t="s">
        <v>70</v>
      </c>
      <c r="C55" s="196">
        <v>1</v>
      </c>
      <c r="D55" s="188">
        <v>4094</v>
      </c>
      <c r="E55" s="189">
        <v>1.5</v>
      </c>
      <c r="F55" s="40">
        <f>D55*E55</f>
        <v>6141</v>
      </c>
      <c r="G55" s="189">
        <v>1.25</v>
      </c>
      <c r="H55" s="40">
        <f>F55*G55</f>
        <v>7676.25</v>
      </c>
      <c r="I55" s="190"/>
      <c r="J55" s="45"/>
      <c r="K55" s="39"/>
      <c r="L55" s="40"/>
      <c r="M55" s="39"/>
      <c r="N55" s="40"/>
      <c r="O55" s="39"/>
      <c r="P55" s="38"/>
      <c r="Q55" s="55"/>
      <c r="R55" s="45"/>
      <c r="S55" s="40"/>
      <c r="T55" s="40"/>
      <c r="U55" s="39"/>
      <c r="V55" s="40"/>
      <c r="W55" s="39"/>
      <c r="X55" s="40"/>
      <c r="Y55" s="40">
        <f>(F55+H55+J55+L55+N55+P55+R55+T55+V55+X55)*C55</f>
        <v>13817.25</v>
      </c>
    </row>
    <row r="56" spans="1:27" ht="15.75" customHeight="1">
      <c r="A56" s="8" t="s">
        <v>0</v>
      </c>
      <c r="B56" s="42"/>
      <c r="C56" s="25">
        <f>SUM(C52:C55)</f>
        <v>7</v>
      </c>
      <c r="D56" s="68"/>
      <c r="E56" s="25"/>
      <c r="F56" s="27"/>
      <c r="G56" s="25"/>
      <c r="H56" s="27"/>
      <c r="I56" s="25"/>
      <c r="J56" s="27"/>
      <c r="K56" s="8"/>
      <c r="L56" s="34"/>
      <c r="M56" s="8"/>
      <c r="N56" s="34"/>
      <c r="O56" s="8"/>
      <c r="P56" s="28"/>
      <c r="Q56" s="34"/>
      <c r="R56" s="34"/>
      <c r="S56" s="34"/>
      <c r="T56" s="34"/>
      <c r="U56" s="8"/>
      <c r="V56" s="34"/>
      <c r="W56" s="8"/>
      <c r="X56" s="34"/>
      <c r="Y56" s="34">
        <f>SUM(Y52:Y55)</f>
        <v>51430.87500000001</v>
      </c>
      <c r="AA56" s="2">
        <f>C56*D56*E56*0.2</f>
        <v>0</v>
      </c>
    </row>
    <row r="57" spans="1:25" ht="18.75" customHeight="1">
      <c r="A57" s="197" t="s">
        <v>44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9"/>
    </row>
    <row r="58" spans="1:25" ht="15" customHeight="1">
      <c r="A58" s="208" t="s">
        <v>39</v>
      </c>
      <c r="B58" s="52" t="s">
        <v>9</v>
      </c>
      <c r="C58" s="54">
        <v>0.5</v>
      </c>
      <c r="D58" s="53">
        <v>4094</v>
      </c>
      <c r="E58" s="56">
        <v>1.5</v>
      </c>
      <c r="F58" s="40">
        <f>D58*E58</f>
        <v>6141</v>
      </c>
      <c r="G58" s="56">
        <v>0.1</v>
      </c>
      <c r="H58" s="40">
        <f>F58*G58</f>
        <v>614.1</v>
      </c>
      <c r="I58" s="39"/>
      <c r="J58" s="35"/>
      <c r="K58" s="29"/>
      <c r="L58" s="35"/>
      <c r="M58" s="29"/>
      <c r="N58" s="35"/>
      <c r="O58" s="29"/>
      <c r="P58" s="32"/>
      <c r="Q58" s="35">
        <v>0.25</v>
      </c>
      <c r="R58" s="45">
        <f>F58*Q58</f>
        <v>1535.25</v>
      </c>
      <c r="S58" s="35"/>
      <c r="T58" s="35"/>
      <c r="U58" s="29"/>
      <c r="V58" s="35"/>
      <c r="W58" s="29"/>
      <c r="X58" s="35"/>
      <c r="Y58" s="40">
        <f>(F58+H58+J58+L58+N58+P58+R58+T58+V58+X58)*C58</f>
        <v>4145.175</v>
      </c>
    </row>
    <row r="59" spans="1:25" ht="15" customHeight="1">
      <c r="A59" s="209"/>
      <c r="B59" s="52" t="s">
        <v>9</v>
      </c>
      <c r="C59" s="54">
        <v>0.5</v>
      </c>
      <c r="D59" s="53">
        <v>4094</v>
      </c>
      <c r="E59" s="56">
        <v>1.1</v>
      </c>
      <c r="F59" s="40">
        <f>D59*E59</f>
        <v>4503.400000000001</v>
      </c>
      <c r="G59" s="56">
        <v>0.1</v>
      </c>
      <c r="H59" s="40">
        <f>F59*G59</f>
        <v>450.3400000000001</v>
      </c>
      <c r="I59" s="39"/>
      <c r="J59" s="35"/>
      <c r="K59" s="29"/>
      <c r="L59" s="35"/>
      <c r="M59" s="29"/>
      <c r="N59" s="35"/>
      <c r="O59" s="29"/>
      <c r="P59" s="32"/>
      <c r="Q59" s="35">
        <v>0.25</v>
      </c>
      <c r="R59" s="45">
        <f>F59*Q59</f>
        <v>1125.8500000000001</v>
      </c>
      <c r="S59" s="35"/>
      <c r="T59" s="35"/>
      <c r="U59" s="29"/>
      <c r="V59" s="35"/>
      <c r="W59" s="29"/>
      <c r="X59" s="35"/>
      <c r="Y59" s="40">
        <f>(F59+H59+J59+L59+N59+P59+R59+T59+V59+X59)*C59</f>
        <v>3039.7950000000005</v>
      </c>
    </row>
    <row r="60" spans="1:25" ht="15" customHeight="1">
      <c r="A60" s="209"/>
      <c r="B60" s="52" t="s">
        <v>157</v>
      </c>
      <c r="C60" s="54">
        <v>0.5</v>
      </c>
      <c r="D60" s="53">
        <v>4094</v>
      </c>
      <c r="E60" s="56">
        <v>1.5</v>
      </c>
      <c r="F60" s="40">
        <f>D60*E60</f>
        <v>6141</v>
      </c>
      <c r="G60" s="56">
        <v>0.05</v>
      </c>
      <c r="H60" s="40">
        <f>F60*G60</f>
        <v>307.05</v>
      </c>
      <c r="I60" s="39"/>
      <c r="J60" s="35"/>
      <c r="K60" s="29"/>
      <c r="L60" s="35"/>
      <c r="M60" s="29"/>
      <c r="N60" s="35"/>
      <c r="O60" s="29"/>
      <c r="P60" s="32"/>
      <c r="Q60" s="35">
        <v>0.25</v>
      </c>
      <c r="R60" s="45">
        <f>F60*Q60</f>
        <v>1535.25</v>
      </c>
      <c r="S60" s="35"/>
      <c r="T60" s="35"/>
      <c r="U60" s="29"/>
      <c r="V60" s="35"/>
      <c r="W60" s="29"/>
      <c r="X60" s="35"/>
      <c r="Y60" s="40">
        <f>(F60+H60+J60+L60+N60+P60+R60+T60+V60+X60)*C60</f>
        <v>3991.65</v>
      </c>
    </row>
    <row r="61" spans="1:27" ht="15.75" customHeight="1">
      <c r="A61" s="8" t="s">
        <v>0</v>
      </c>
      <c r="B61" s="42"/>
      <c r="C61" s="8">
        <f>SUM(C58:C60)</f>
        <v>1.5</v>
      </c>
      <c r="D61" s="64"/>
      <c r="E61" s="8"/>
      <c r="F61" s="34"/>
      <c r="G61" s="8"/>
      <c r="H61" s="34"/>
      <c r="I61" s="8"/>
      <c r="J61" s="34"/>
      <c r="K61" s="8"/>
      <c r="L61" s="34"/>
      <c r="M61" s="8"/>
      <c r="N61" s="34"/>
      <c r="O61" s="8"/>
      <c r="P61" s="28"/>
      <c r="Q61" s="34"/>
      <c r="R61" s="34"/>
      <c r="S61" s="34"/>
      <c r="T61" s="34"/>
      <c r="U61" s="8"/>
      <c r="V61" s="34"/>
      <c r="W61" s="8"/>
      <c r="X61" s="34"/>
      <c r="Y61" s="34">
        <f>SUM(Y58:Y60)</f>
        <v>11176.62</v>
      </c>
      <c r="AA61" s="2">
        <f>C61*D61*E61*0.2</f>
        <v>0</v>
      </c>
    </row>
    <row r="62" spans="1:25" ht="12.75">
      <c r="A62" s="197" t="s">
        <v>41</v>
      </c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9"/>
    </row>
    <row r="63" spans="1:25" ht="30" customHeight="1">
      <c r="A63" s="24"/>
      <c r="B63" s="1" t="s">
        <v>4</v>
      </c>
      <c r="C63" s="39">
        <v>0.5</v>
      </c>
      <c r="D63" s="53">
        <v>4094</v>
      </c>
      <c r="E63" s="107">
        <v>1.3</v>
      </c>
      <c r="F63" s="40">
        <f>D63*E63</f>
        <v>5322.2</v>
      </c>
      <c r="G63" s="108">
        <v>0.1</v>
      </c>
      <c r="H63" s="40">
        <f>F63*G63</f>
        <v>532.22</v>
      </c>
      <c r="I63" s="39"/>
      <c r="J63" s="40"/>
      <c r="K63" s="107"/>
      <c r="L63" s="40"/>
      <c r="M63" s="107">
        <v>0.6</v>
      </c>
      <c r="N63" s="40">
        <f>F63*M63</f>
        <v>3193.3199999999997</v>
      </c>
      <c r="O63" s="39">
        <v>0.6</v>
      </c>
      <c r="P63" s="40">
        <f>F63*O63</f>
        <v>3193.3199999999997</v>
      </c>
      <c r="Q63" s="40">
        <v>0.25</v>
      </c>
      <c r="R63" s="40">
        <f>F63*Q63</f>
        <v>1330.55</v>
      </c>
      <c r="S63" s="40"/>
      <c r="T63" s="40"/>
      <c r="U63" s="39"/>
      <c r="V63" s="40"/>
      <c r="W63" s="39"/>
      <c r="X63" s="40"/>
      <c r="Y63" s="40">
        <f>(F63+H63+J63+L63+N63+P63+R63+T63+V63+X63)*C63</f>
        <v>6785.804999999999</v>
      </c>
    </row>
    <row r="64" spans="1:27" ht="15.75" customHeight="1">
      <c r="A64" s="8" t="s">
        <v>0</v>
      </c>
      <c r="B64" s="42"/>
      <c r="C64" s="8">
        <f>SUM(C63:C63)</f>
        <v>0.5</v>
      </c>
      <c r="D64" s="64"/>
      <c r="E64" s="8"/>
      <c r="F64" s="34"/>
      <c r="G64" s="8"/>
      <c r="H64" s="34"/>
      <c r="I64" s="8"/>
      <c r="J64" s="34"/>
      <c r="K64" s="8"/>
      <c r="L64" s="34"/>
      <c r="M64" s="8"/>
      <c r="N64" s="34"/>
      <c r="O64" s="8"/>
      <c r="P64" s="28"/>
      <c r="Q64" s="34"/>
      <c r="R64" s="34"/>
      <c r="S64" s="34"/>
      <c r="T64" s="34"/>
      <c r="U64" s="8"/>
      <c r="V64" s="34"/>
      <c r="W64" s="8"/>
      <c r="X64" s="34"/>
      <c r="Y64" s="34">
        <f>SUM(Y63:Y63)</f>
        <v>6785.804999999999</v>
      </c>
      <c r="AA64" s="2">
        <f>C64*D64*E64*0.2</f>
        <v>0</v>
      </c>
    </row>
    <row r="65" spans="1:25" ht="24.75" customHeight="1">
      <c r="A65" s="200" t="s">
        <v>26</v>
      </c>
      <c r="B65" s="201"/>
      <c r="C65" s="30">
        <f>SUM(C64+C61+C56)</f>
        <v>9</v>
      </c>
      <c r="D65" s="65"/>
      <c r="E65" s="36"/>
      <c r="F65" s="37"/>
      <c r="G65" s="36"/>
      <c r="H65" s="37"/>
      <c r="I65" s="36"/>
      <c r="J65" s="37"/>
      <c r="K65" s="36"/>
      <c r="L65" s="37"/>
      <c r="M65" s="36"/>
      <c r="N65" s="37"/>
      <c r="O65" s="36"/>
      <c r="P65" s="30"/>
      <c r="Q65" s="37"/>
      <c r="R65" s="37"/>
      <c r="S65" s="37"/>
      <c r="T65" s="37"/>
      <c r="U65" s="36"/>
      <c r="V65" s="37"/>
      <c r="W65" s="36"/>
      <c r="X65" s="37"/>
      <c r="Y65" s="37">
        <f>Y64+Y61+Y56</f>
        <v>69393.3</v>
      </c>
    </row>
    <row r="66" spans="1:25" s="41" customFormat="1" ht="15" customHeight="1">
      <c r="A66" s="197" t="s">
        <v>42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9"/>
    </row>
    <row r="67" spans="1:25" s="41" customFormat="1" ht="15" customHeight="1">
      <c r="A67" s="197" t="s">
        <v>43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9"/>
    </row>
    <row r="68" spans="1:25" ht="30" customHeight="1">
      <c r="A68" s="23" t="s">
        <v>36</v>
      </c>
      <c r="B68" s="109" t="s">
        <v>3</v>
      </c>
      <c r="C68" s="57">
        <v>3</v>
      </c>
      <c r="D68" s="53">
        <v>4094</v>
      </c>
      <c r="E68" s="29"/>
      <c r="F68" s="35"/>
      <c r="G68" s="29"/>
      <c r="H68" s="35"/>
      <c r="I68" s="29"/>
      <c r="J68" s="35"/>
      <c r="K68" s="29"/>
      <c r="L68" s="35"/>
      <c r="M68" s="29"/>
      <c r="N68" s="35"/>
      <c r="O68" s="29"/>
      <c r="P68" s="32"/>
      <c r="Q68" s="35"/>
      <c r="R68" s="35"/>
      <c r="S68" s="35"/>
      <c r="T68" s="35"/>
      <c r="U68" s="29"/>
      <c r="V68" s="35"/>
      <c r="W68" s="32">
        <v>1.3</v>
      </c>
      <c r="X68" s="35">
        <f>D68*W68</f>
        <v>5322.2</v>
      </c>
      <c r="Y68" s="40">
        <f>(F68+H68+J68+L68+N68+P68+R68+T68+V68+X68)*C68</f>
        <v>15966.599999999999</v>
      </c>
    </row>
    <row r="69" spans="1:27" ht="15.75" customHeight="1">
      <c r="A69" s="8" t="s">
        <v>0</v>
      </c>
      <c r="B69" s="43"/>
      <c r="C69" s="8">
        <f>SUM(C68)</f>
        <v>3</v>
      </c>
      <c r="D69" s="64"/>
      <c r="E69" s="8"/>
      <c r="F69" s="34"/>
      <c r="G69" s="8"/>
      <c r="H69" s="34"/>
      <c r="I69" s="8"/>
      <c r="J69" s="34"/>
      <c r="K69" s="8"/>
      <c r="L69" s="34"/>
      <c r="M69" s="8"/>
      <c r="N69" s="34"/>
      <c r="O69" s="8"/>
      <c r="P69" s="28"/>
      <c r="Q69" s="34"/>
      <c r="R69" s="34"/>
      <c r="S69" s="34"/>
      <c r="T69" s="34"/>
      <c r="U69" s="8"/>
      <c r="V69" s="34"/>
      <c r="W69" s="8"/>
      <c r="X69" s="34"/>
      <c r="Y69" s="34">
        <f>SUM(Y68)</f>
        <v>15966.599999999999</v>
      </c>
      <c r="AA69" s="2">
        <f>C69*D69*E69*0.2</f>
        <v>0</v>
      </c>
    </row>
    <row r="70" spans="1:25" ht="29.25" customHeight="1">
      <c r="A70" s="110" t="s">
        <v>39</v>
      </c>
      <c r="B70" s="48" t="s">
        <v>66</v>
      </c>
      <c r="C70" s="57">
        <v>0.5</v>
      </c>
      <c r="D70" s="53">
        <v>4094</v>
      </c>
      <c r="E70" s="29"/>
      <c r="F70" s="35"/>
      <c r="G70" s="29"/>
      <c r="H70" s="35"/>
      <c r="I70" s="29"/>
      <c r="J70" s="35"/>
      <c r="K70" s="29"/>
      <c r="L70" s="35"/>
      <c r="M70" s="29"/>
      <c r="N70" s="35"/>
      <c r="O70" s="29"/>
      <c r="P70" s="32"/>
      <c r="Q70" s="35"/>
      <c r="R70" s="35"/>
      <c r="S70" s="35"/>
      <c r="T70" s="35"/>
      <c r="U70" s="29"/>
      <c r="V70" s="35"/>
      <c r="W70" s="32">
        <v>1.16</v>
      </c>
      <c r="X70" s="35">
        <f>D70*W70</f>
        <v>4749.04</v>
      </c>
      <c r="Y70" s="40">
        <f>(D70*W70)*C70</f>
        <v>2374.52</v>
      </c>
    </row>
    <row r="71" spans="1:25" ht="15.75" customHeight="1">
      <c r="A71" s="8" t="s">
        <v>0</v>
      </c>
      <c r="B71" s="42"/>
      <c r="C71" s="8">
        <f>SUM(C70:C70)</f>
        <v>0.5</v>
      </c>
      <c r="D71" s="64"/>
      <c r="E71" s="8"/>
      <c r="F71" s="34"/>
      <c r="G71" s="8"/>
      <c r="H71" s="34"/>
      <c r="I71" s="8"/>
      <c r="J71" s="34"/>
      <c r="K71" s="8"/>
      <c r="L71" s="34"/>
      <c r="M71" s="8"/>
      <c r="N71" s="34"/>
      <c r="O71" s="8"/>
      <c r="P71" s="28"/>
      <c r="Q71" s="34"/>
      <c r="R71" s="34"/>
      <c r="S71" s="34"/>
      <c r="T71" s="34"/>
      <c r="U71" s="8"/>
      <c r="V71" s="34"/>
      <c r="W71" s="8"/>
      <c r="X71" s="34"/>
      <c r="Y71" s="34">
        <f>SUM(Y70:Y70)</f>
        <v>2374.52</v>
      </c>
    </row>
    <row r="72" spans="1:25" ht="15" customHeight="1">
      <c r="A72" s="197" t="s">
        <v>45</v>
      </c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9"/>
    </row>
    <row r="73" spans="1:25" ht="15.75" customHeight="1">
      <c r="A73" s="203" t="s">
        <v>39</v>
      </c>
      <c r="B73" s="48" t="s">
        <v>71</v>
      </c>
      <c r="C73" s="57">
        <v>0.5</v>
      </c>
      <c r="D73" s="53">
        <v>4094</v>
      </c>
      <c r="E73" s="29"/>
      <c r="F73" s="35"/>
      <c r="G73" s="29"/>
      <c r="H73" s="35"/>
      <c r="I73" s="29"/>
      <c r="J73" s="35"/>
      <c r="K73" s="29"/>
      <c r="L73" s="35"/>
      <c r="M73" s="29"/>
      <c r="N73" s="35"/>
      <c r="O73" s="29"/>
      <c r="P73" s="32"/>
      <c r="Q73" s="35"/>
      <c r="R73" s="35"/>
      <c r="S73" s="35"/>
      <c r="T73" s="35"/>
      <c r="U73" s="29"/>
      <c r="V73" s="35"/>
      <c r="W73" s="32">
        <v>1</v>
      </c>
      <c r="X73" s="35">
        <f aca="true" t="shared" si="0" ref="X73:X82">D73*W73</f>
        <v>4094</v>
      </c>
      <c r="Y73" s="35">
        <f aca="true" t="shared" si="1" ref="Y73:Y82">(D73*W73)*C73</f>
        <v>2047</v>
      </c>
    </row>
    <row r="74" spans="1:25" ht="15.75" customHeight="1">
      <c r="A74" s="204"/>
      <c r="B74" s="47" t="s">
        <v>62</v>
      </c>
      <c r="C74" s="57">
        <v>0.5</v>
      </c>
      <c r="D74" s="53">
        <v>4094</v>
      </c>
      <c r="E74" s="29"/>
      <c r="F74" s="35"/>
      <c r="G74" s="29"/>
      <c r="H74" s="35"/>
      <c r="I74" s="29"/>
      <c r="J74" s="35"/>
      <c r="K74" s="29"/>
      <c r="L74" s="35"/>
      <c r="M74" s="29"/>
      <c r="N74" s="35"/>
      <c r="O74" s="29"/>
      <c r="P74" s="32"/>
      <c r="Q74" s="35"/>
      <c r="R74" s="35"/>
      <c r="S74" s="35"/>
      <c r="T74" s="35"/>
      <c r="U74" s="29"/>
      <c r="V74" s="35"/>
      <c r="W74" s="32">
        <v>1</v>
      </c>
      <c r="X74" s="35">
        <f t="shared" si="0"/>
        <v>4094</v>
      </c>
      <c r="Y74" s="35">
        <f t="shared" si="1"/>
        <v>2047</v>
      </c>
    </row>
    <row r="75" spans="1:25" ht="15.75" customHeight="1">
      <c r="A75" s="204"/>
      <c r="B75" s="48" t="s">
        <v>63</v>
      </c>
      <c r="C75" s="57">
        <v>0.75</v>
      </c>
      <c r="D75" s="53">
        <v>4094</v>
      </c>
      <c r="E75" s="29"/>
      <c r="F75" s="35"/>
      <c r="G75" s="29"/>
      <c r="H75" s="35"/>
      <c r="I75" s="29"/>
      <c r="J75" s="35"/>
      <c r="K75" s="29"/>
      <c r="L75" s="35"/>
      <c r="M75" s="29"/>
      <c r="N75" s="35"/>
      <c r="O75" s="29"/>
      <c r="P75" s="32"/>
      <c r="Q75" s="35"/>
      <c r="R75" s="35"/>
      <c r="S75" s="35"/>
      <c r="T75" s="35"/>
      <c r="U75" s="29"/>
      <c r="V75" s="35"/>
      <c r="W75" s="32">
        <v>1</v>
      </c>
      <c r="X75" s="35">
        <f t="shared" si="0"/>
        <v>4094</v>
      </c>
      <c r="Y75" s="35">
        <f t="shared" si="1"/>
        <v>3070.5</v>
      </c>
    </row>
    <row r="76" spans="1:25" ht="15.75" customHeight="1">
      <c r="A76" s="204"/>
      <c r="B76" s="48" t="s">
        <v>65</v>
      </c>
      <c r="C76" s="57">
        <v>6.5</v>
      </c>
      <c r="D76" s="53">
        <v>4094</v>
      </c>
      <c r="E76" s="29"/>
      <c r="F76" s="35"/>
      <c r="G76" s="29"/>
      <c r="H76" s="35"/>
      <c r="I76" s="29"/>
      <c r="J76" s="35"/>
      <c r="K76" s="29"/>
      <c r="L76" s="35"/>
      <c r="M76" s="29"/>
      <c r="N76" s="35"/>
      <c r="O76" s="29"/>
      <c r="P76" s="32"/>
      <c r="Q76" s="35"/>
      <c r="R76" s="35"/>
      <c r="S76" s="35"/>
      <c r="T76" s="35"/>
      <c r="U76" s="29"/>
      <c r="V76" s="35"/>
      <c r="W76" s="32">
        <v>1</v>
      </c>
      <c r="X76" s="35">
        <f t="shared" si="0"/>
        <v>4094</v>
      </c>
      <c r="Y76" s="35">
        <f t="shared" si="1"/>
        <v>26611</v>
      </c>
    </row>
    <row r="77" spans="1:25" ht="15.75" customHeight="1">
      <c r="A77" s="204"/>
      <c r="B77" s="48" t="s">
        <v>72</v>
      </c>
      <c r="C77" s="57">
        <v>0.5</v>
      </c>
      <c r="D77" s="53">
        <v>4094</v>
      </c>
      <c r="E77" s="29"/>
      <c r="F77" s="35"/>
      <c r="G77" s="29"/>
      <c r="H77" s="35"/>
      <c r="I77" s="29"/>
      <c r="J77" s="35"/>
      <c r="K77" s="29"/>
      <c r="L77" s="35"/>
      <c r="M77" s="29"/>
      <c r="N77" s="35"/>
      <c r="O77" s="29"/>
      <c r="P77" s="32"/>
      <c r="Q77" s="35"/>
      <c r="R77" s="35"/>
      <c r="S77" s="35"/>
      <c r="T77" s="35"/>
      <c r="U77" s="29"/>
      <c r="V77" s="35"/>
      <c r="W77" s="32">
        <v>1</v>
      </c>
      <c r="X77" s="35">
        <f t="shared" si="0"/>
        <v>4094</v>
      </c>
      <c r="Y77" s="35">
        <f t="shared" si="1"/>
        <v>2047</v>
      </c>
    </row>
    <row r="78" spans="1:25" ht="15.75" customHeight="1">
      <c r="A78" s="204"/>
      <c r="B78" s="47" t="s">
        <v>76</v>
      </c>
      <c r="C78" s="57">
        <v>1</v>
      </c>
      <c r="D78" s="53">
        <v>4094</v>
      </c>
      <c r="E78" s="29"/>
      <c r="F78" s="35"/>
      <c r="G78" s="29"/>
      <c r="H78" s="35"/>
      <c r="I78" s="29"/>
      <c r="J78" s="35"/>
      <c r="K78" s="29"/>
      <c r="L78" s="35"/>
      <c r="M78" s="29"/>
      <c r="N78" s="35"/>
      <c r="O78" s="29"/>
      <c r="P78" s="32"/>
      <c r="Q78" s="35"/>
      <c r="R78" s="35"/>
      <c r="S78" s="35"/>
      <c r="T78" s="35"/>
      <c r="U78" s="29"/>
      <c r="V78" s="35"/>
      <c r="W78" s="32">
        <v>1</v>
      </c>
      <c r="X78" s="35">
        <f t="shared" si="0"/>
        <v>4094</v>
      </c>
      <c r="Y78" s="35">
        <f t="shared" si="1"/>
        <v>4094</v>
      </c>
    </row>
    <row r="79" spans="1:25" ht="15" customHeight="1">
      <c r="A79" s="204"/>
      <c r="B79" s="109" t="s">
        <v>64</v>
      </c>
      <c r="C79" s="57">
        <v>1</v>
      </c>
      <c r="D79" s="53">
        <v>4094</v>
      </c>
      <c r="E79" s="29"/>
      <c r="F79" s="35"/>
      <c r="G79" s="29"/>
      <c r="H79" s="35"/>
      <c r="I79" s="29"/>
      <c r="J79" s="35"/>
      <c r="K79" s="29"/>
      <c r="L79" s="35"/>
      <c r="M79" s="29"/>
      <c r="N79" s="35"/>
      <c r="O79" s="29"/>
      <c r="P79" s="32"/>
      <c r="Q79" s="35"/>
      <c r="R79" s="35"/>
      <c r="S79" s="35"/>
      <c r="T79" s="35"/>
      <c r="U79" s="29"/>
      <c r="V79" s="35"/>
      <c r="W79" s="32">
        <v>1</v>
      </c>
      <c r="X79" s="35">
        <f t="shared" si="0"/>
        <v>4094</v>
      </c>
      <c r="Y79" s="40">
        <f t="shared" si="1"/>
        <v>4094</v>
      </c>
    </row>
    <row r="80" spans="1:25" ht="15" customHeight="1">
      <c r="A80" s="204"/>
      <c r="B80" s="109" t="s">
        <v>77</v>
      </c>
      <c r="C80" s="57">
        <v>1</v>
      </c>
      <c r="D80" s="53">
        <v>4094</v>
      </c>
      <c r="E80" s="29"/>
      <c r="F80" s="35"/>
      <c r="G80" s="29"/>
      <c r="H80" s="35"/>
      <c r="I80" s="29"/>
      <c r="J80" s="35"/>
      <c r="K80" s="29"/>
      <c r="L80" s="35"/>
      <c r="M80" s="29"/>
      <c r="N80" s="35"/>
      <c r="O80" s="29"/>
      <c r="P80" s="32"/>
      <c r="Q80" s="35"/>
      <c r="R80" s="35"/>
      <c r="S80" s="35"/>
      <c r="T80" s="35"/>
      <c r="U80" s="29"/>
      <c r="V80" s="35"/>
      <c r="W80" s="32">
        <v>1</v>
      </c>
      <c r="X80" s="35">
        <f t="shared" si="0"/>
        <v>4094</v>
      </c>
      <c r="Y80" s="40">
        <f t="shared" si="1"/>
        <v>4094</v>
      </c>
    </row>
    <row r="81" spans="1:25" ht="27" customHeight="1">
      <c r="A81" s="204"/>
      <c r="B81" s="48" t="s">
        <v>142</v>
      </c>
      <c r="C81" s="57">
        <v>1</v>
      </c>
      <c r="D81" s="53">
        <v>4094</v>
      </c>
      <c r="E81" s="29"/>
      <c r="F81" s="35"/>
      <c r="G81" s="29"/>
      <c r="H81" s="35"/>
      <c r="I81" s="29"/>
      <c r="J81" s="35"/>
      <c r="K81" s="29"/>
      <c r="L81" s="35"/>
      <c r="M81" s="29"/>
      <c r="N81" s="35"/>
      <c r="O81" s="29"/>
      <c r="P81" s="32"/>
      <c r="Q81" s="35"/>
      <c r="R81" s="35"/>
      <c r="S81" s="35"/>
      <c r="T81" s="35"/>
      <c r="U81" s="29"/>
      <c r="V81" s="35"/>
      <c r="W81" s="32">
        <v>1</v>
      </c>
      <c r="X81" s="35">
        <f t="shared" si="0"/>
        <v>4094</v>
      </c>
      <c r="Y81" s="35">
        <f t="shared" si="1"/>
        <v>4094</v>
      </c>
    </row>
    <row r="82" spans="1:25" ht="26.25" customHeight="1">
      <c r="A82" s="205"/>
      <c r="B82" s="71" t="s">
        <v>73</v>
      </c>
      <c r="C82" s="57">
        <v>1</v>
      </c>
      <c r="D82" s="53">
        <v>4094</v>
      </c>
      <c r="E82" s="29"/>
      <c r="F82" s="35"/>
      <c r="G82" s="29"/>
      <c r="H82" s="35"/>
      <c r="I82" s="29"/>
      <c r="J82" s="35"/>
      <c r="K82" s="29"/>
      <c r="L82" s="35"/>
      <c r="M82" s="29"/>
      <c r="N82" s="35"/>
      <c r="O82" s="29"/>
      <c r="P82" s="32"/>
      <c r="Q82" s="35"/>
      <c r="R82" s="35"/>
      <c r="S82" s="35"/>
      <c r="T82" s="35"/>
      <c r="U82" s="29"/>
      <c r="V82" s="35"/>
      <c r="W82" s="32">
        <v>1</v>
      </c>
      <c r="X82" s="35">
        <f t="shared" si="0"/>
        <v>4094</v>
      </c>
      <c r="Y82" s="35">
        <f t="shared" si="1"/>
        <v>4094</v>
      </c>
    </row>
    <row r="83" spans="1:25" ht="15.75" customHeight="1">
      <c r="A83" s="8" t="s">
        <v>0</v>
      </c>
      <c r="B83" s="42"/>
      <c r="C83" s="8">
        <f>C82+C81+C80+C79+C78+C77+C76+C75+C74+C73</f>
        <v>13.75</v>
      </c>
      <c r="D83" s="64"/>
      <c r="E83" s="8"/>
      <c r="F83" s="34"/>
      <c r="G83" s="8"/>
      <c r="H83" s="34"/>
      <c r="I83" s="8"/>
      <c r="J83" s="34"/>
      <c r="K83" s="8"/>
      <c r="L83" s="34"/>
      <c r="M83" s="8"/>
      <c r="N83" s="34"/>
      <c r="O83" s="8"/>
      <c r="P83" s="28"/>
      <c r="Q83" s="34"/>
      <c r="R83" s="34"/>
      <c r="S83" s="34"/>
      <c r="T83" s="34"/>
      <c r="U83" s="8"/>
      <c r="V83" s="34"/>
      <c r="W83" s="8"/>
      <c r="X83" s="34"/>
      <c r="Y83" s="34">
        <f>SUM(Y73:Y82)</f>
        <v>56292.5</v>
      </c>
    </row>
    <row r="84" spans="1:25" ht="24.75" customHeight="1">
      <c r="A84" s="200" t="s">
        <v>27</v>
      </c>
      <c r="B84" s="201"/>
      <c r="C84" s="30">
        <f>C83+C71+C69</f>
        <v>17.25</v>
      </c>
      <c r="D84" s="65"/>
      <c r="E84" s="36"/>
      <c r="F84" s="37"/>
      <c r="G84" s="36"/>
      <c r="H84" s="37"/>
      <c r="I84" s="36"/>
      <c r="J84" s="37"/>
      <c r="K84" s="36"/>
      <c r="L84" s="37"/>
      <c r="M84" s="36"/>
      <c r="N84" s="37"/>
      <c r="O84" s="36"/>
      <c r="P84" s="30"/>
      <c r="Q84" s="37"/>
      <c r="R84" s="37"/>
      <c r="S84" s="37"/>
      <c r="T84" s="37"/>
      <c r="U84" s="36"/>
      <c r="V84" s="37"/>
      <c r="W84" s="36"/>
      <c r="X84" s="37"/>
      <c r="Y84" s="37">
        <f>Y83+Y71+Y69</f>
        <v>74633.62</v>
      </c>
    </row>
    <row r="85" spans="1:25" ht="24.75" customHeight="1">
      <c r="A85" s="200" t="s">
        <v>159</v>
      </c>
      <c r="B85" s="201"/>
      <c r="C85" s="30">
        <f>C84+C65+C49</f>
        <v>28.25</v>
      </c>
      <c r="D85" s="65"/>
      <c r="E85" s="36"/>
      <c r="F85" s="37"/>
      <c r="G85" s="36"/>
      <c r="H85" s="37"/>
      <c r="I85" s="36"/>
      <c r="J85" s="37"/>
      <c r="K85" s="36"/>
      <c r="L85" s="37"/>
      <c r="M85" s="36"/>
      <c r="N85" s="37"/>
      <c r="O85" s="36"/>
      <c r="P85" s="30"/>
      <c r="Q85" s="37"/>
      <c r="R85" s="37"/>
      <c r="S85" s="37"/>
      <c r="T85" s="37"/>
      <c r="U85" s="36"/>
      <c r="V85" s="37"/>
      <c r="W85" s="36"/>
      <c r="X85" s="37"/>
      <c r="Y85" s="37">
        <f>Y84+Y65+Y49</f>
        <v>189470.31999999998</v>
      </c>
    </row>
    <row r="86" spans="1:25" ht="15" customHeight="1">
      <c r="A86" s="197" t="s">
        <v>37</v>
      </c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9"/>
    </row>
    <row r="87" spans="1:25" ht="15" customHeight="1">
      <c r="A87" s="197" t="s">
        <v>38</v>
      </c>
      <c r="B87" s="198"/>
      <c r="C87" s="198"/>
      <c r="D87" s="206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9"/>
    </row>
    <row r="88" spans="1:25" ht="30" customHeight="1">
      <c r="A88" s="58" t="s">
        <v>36</v>
      </c>
      <c r="B88" s="44" t="s">
        <v>68</v>
      </c>
      <c r="C88" s="50">
        <v>0.5</v>
      </c>
      <c r="D88" s="51">
        <v>5500</v>
      </c>
      <c r="E88" s="50">
        <v>1.5</v>
      </c>
      <c r="F88" s="40">
        <f>D88*E88</f>
        <v>8250</v>
      </c>
      <c r="G88" s="50">
        <v>1.25</v>
      </c>
      <c r="H88" s="40">
        <f>F88*G88</f>
        <v>10312.5</v>
      </c>
      <c r="I88" s="49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179">
        <f>(F88+H88+J88+L88+N88+P88+R88+T88+V88+X88)*C88</f>
        <v>9281.25</v>
      </c>
    </row>
    <row r="89" spans="1:25" ht="15.75" customHeight="1">
      <c r="A89" s="8" t="s">
        <v>0</v>
      </c>
      <c r="B89" s="42" t="s">
        <v>58</v>
      </c>
      <c r="C89" s="28">
        <f>SUM(C88:C88)</f>
        <v>0.5</v>
      </c>
      <c r="D89" s="64"/>
      <c r="E89" s="8"/>
      <c r="F89" s="34"/>
      <c r="G89" s="8"/>
      <c r="H89" s="34"/>
      <c r="I89" s="8"/>
      <c r="J89" s="34"/>
      <c r="K89" s="8"/>
      <c r="L89" s="34"/>
      <c r="M89" s="8"/>
      <c r="N89" s="34"/>
      <c r="O89" s="8"/>
      <c r="P89" s="28"/>
      <c r="Q89" s="34"/>
      <c r="R89" s="34"/>
      <c r="S89" s="34"/>
      <c r="T89" s="34"/>
      <c r="U89" s="8"/>
      <c r="V89" s="34"/>
      <c r="W89" s="8"/>
      <c r="X89" s="34"/>
      <c r="Y89" s="34">
        <f>SUM(Y88:Y88)</f>
        <v>9281.25</v>
      </c>
    </row>
    <row r="90" spans="1:25" ht="15" customHeight="1">
      <c r="A90" s="209" t="s">
        <v>34</v>
      </c>
      <c r="B90" s="3" t="s">
        <v>69</v>
      </c>
      <c r="C90" s="178">
        <v>1.5</v>
      </c>
      <c r="D90" s="192">
        <v>5500</v>
      </c>
      <c r="E90" s="193">
        <v>1.5</v>
      </c>
      <c r="F90" s="179">
        <f aca="true" t="shared" si="2" ref="F90:F99">D90*E90</f>
        <v>8250</v>
      </c>
      <c r="G90" s="178">
        <v>0.2</v>
      </c>
      <c r="H90" s="179">
        <f aca="true" t="shared" si="3" ref="H90:H99">F90*G90</f>
        <v>1650</v>
      </c>
      <c r="I90" s="178"/>
      <c r="J90" s="179"/>
      <c r="K90" s="178">
        <v>0.3</v>
      </c>
      <c r="L90" s="179">
        <f>F90*K90</f>
        <v>2475</v>
      </c>
      <c r="M90" s="39"/>
      <c r="N90" s="40"/>
      <c r="O90" s="39"/>
      <c r="P90" s="38"/>
      <c r="Q90" s="40">
        <v>0.25</v>
      </c>
      <c r="R90" s="40">
        <f aca="true" t="shared" si="4" ref="R90:R97">F90*Q90</f>
        <v>2062.5</v>
      </c>
      <c r="S90" s="35"/>
      <c r="T90" s="35"/>
      <c r="U90" s="29"/>
      <c r="V90" s="35"/>
      <c r="W90" s="29"/>
      <c r="X90" s="35"/>
      <c r="Y90" s="179">
        <f aca="true" t="shared" si="5" ref="Y90:Y99">(F90+H90+J90+L90+N90+P90+R90+T90+V90+X90)*C90</f>
        <v>21656.25</v>
      </c>
    </row>
    <row r="91" spans="1:25" ht="15" customHeight="1">
      <c r="A91" s="209"/>
      <c r="B91" s="3" t="s">
        <v>74</v>
      </c>
      <c r="C91" s="178">
        <v>1</v>
      </c>
      <c r="D91" s="192">
        <v>5500</v>
      </c>
      <c r="E91" s="193">
        <v>1.3</v>
      </c>
      <c r="F91" s="179">
        <f t="shared" si="2"/>
        <v>7150</v>
      </c>
      <c r="G91" s="178">
        <v>0.2</v>
      </c>
      <c r="H91" s="179">
        <f t="shared" si="3"/>
        <v>1430</v>
      </c>
      <c r="I91" s="178"/>
      <c r="J91" s="179"/>
      <c r="K91" s="178"/>
      <c r="L91" s="179"/>
      <c r="M91" s="39"/>
      <c r="N91" s="40"/>
      <c r="O91" s="39"/>
      <c r="P91" s="38"/>
      <c r="Q91" s="40">
        <v>0.25</v>
      </c>
      <c r="R91" s="40">
        <f t="shared" si="4"/>
        <v>1787.5</v>
      </c>
      <c r="S91" s="35"/>
      <c r="T91" s="35"/>
      <c r="U91" s="29"/>
      <c r="V91" s="35"/>
      <c r="W91" s="29"/>
      <c r="X91" s="35"/>
      <c r="Y91" s="40">
        <f t="shared" si="5"/>
        <v>10367.5</v>
      </c>
    </row>
    <row r="92" spans="1:25" ht="15" customHeight="1">
      <c r="A92" s="209"/>
      <c r="B92" s="3" t="s">
        <v>69</v>
      </c>
      <c r="C92" s="178">
        <v>1.25</v>
      </c>
      <c r="D92" s="192">
        <v>5500</v>
      </c>
      <c r="E92" s="193">
        <v>1.5</v>
      </c>
      <c r="F92" s="179">
        <f t="shared" si="2"/>
        <v>8250</v>
      </c>
      <c r="G92" s="178">
        <v>0.1</v>
      </c>
      <c r="H92" s="179">
        <f t="shared" si="3"/>
        <v>825</v>
      </c>
      <c r="I92" s="194"/>
      <c r="J92" s="179"/>
      <c r="K92" s="178">
        <v>0.15</v>
      </c>
      <c r="L92" s="179">
        <f>F92*K92</f>
        <v>1237.5</v>
      </c>
      <c r="M92" s="39"/>
      <c r="N92" s="40"/>
      <c r="O92" s="39"/>
      <c r="P92" s="38"/>
      <c r="Q92" s="40">
        <v>0.25</v>
      </c>
      <c r="R92" s="40">
        <f t="shared" si="4"/>
        <v>2062.5</v>
      </c>
      <c r="S92" s="35"/>
      <c r="T92" s="35"/>
      <c r="U92" s="29"/>
      <c r="V92" s="35"/>
      <c r="W92" s="29"/>
      <c r="X92" s="35"/>
      <c r="Y92" s="40">
        <f t="shared" si="5"/>
        <v>15468.75</v>
      </c>
    </row>
    <row r="93" spans="1:25" ht="15" customHeight="1">
      <c r="A93" s="209"/>
      <c r="B93" s="3" t="s">
        <v>69</v>
      </c>
      <c r="C93" s="178">
        <v>1</v>
      </c>
      <c r="D93" s="192">
        <v>5500</v>
      </c>
      <c r="E93" s="193">
        <v>1.5</v>
      </c>
      <c r="F93" s="179">
        <f t="shared" si="2"/>
        <v>8250</v>
      </c>
      <c r="G93" s="178">
        <v>0.1</v>
      </c>
      <c r="H93" s="179">
        <f t="shared" si="3"/>
        <v>825</v>
      </c>
      <c r="I93" s="194"/>
      <c r="J93" s="179"/>
      <c r="K93" s="178">
        <v>0.3</v>
      </c>
      <c r="L93" s="179">
        <v>2475</v>
      </c>
      <c r="M93" s="39"/>
      <c r="N93" s="40"/>
      <c r="O93" s="39"/>
      <c r="P93" s="38"/>
      <c r="Q93" s="40">
        <v>0.25</v>
      </c>
      <c r="R93" s="40">
        <f t="shared" si="4"/>
        <v>2062.5</v>
      </c>
      <c r="S93" s="35"/>
      <c r="T93" s="35"/>
      <c r="U93" s="29"/>
      <c r="V93" s="35"/>
      <c r="W93" s="29"/>
      <c r="X93" s="35"/>
      <c r="Y93" s="40">
        <f t="shared" si="5"/>
        <v>13612.5</v>
      </c>
    </row>
    <row r="94" spans="1:25" ht="15" customHeight="1">
      <c r="A94" s="209"/>
      <c r="B94" s="3" t="s">
        <v>69</v>
      </c>
      <c r="C94" s="178">
        <v>1</v>
      </c>
      <c r="D94" s="192">
        <v>5500</v>
      </c>
      <c r="E94" s="193">
        <v>1.3</v>
      </c>
      <c r="F94" s="179">
        <f t="shared" si="2"/>
        <v>7150</v>
      </c>
      <c r="G94" s="178">
        <v>0.05</v>
      </c>
      <c r="H94" s="179">
        <f t="shared" si="3"/>
        <v>357.5</v>
      </c>
      <c r="I94" s="194"/>
      <c r="J94" s="179"/>
      <c r="K94" s="178"/>
      <c r="L94" s="179"/>
      <c r="M94" s="39"/>
      <c r="N94" s="40"/>
      <c r="O94" s="39"/>
      <c r="P94" s="38"/>
      <c r="Q94" s="40">
        <v>0.25</v>
      </c>
      <c r="R94" s="40">
        <f t="shared" si="4"/>
        <v>1787.5</v>
      </c>
      <c r="S94" s="35"/>
      <c r="T94" s="35"/>
      <c r="U94" s="29"/>
      <c r="V94" s="35"/>
      <c r="W94" s="29"/>
      <c r="X94" s="35"/>
      <c r="Y94" s="40">
        <f t="shared" si="5"/>
        <v>9295</v>
      </c>
    </row>
    <row r="95" spans="1:25" ht="15" customHeight="1">
      <c r="A95" s="209"/>
      <c r="B95" s="3" t="s">
        <v>69</v>
      </c>
      <c r="C95" s="178">
        <v>0.5</v>
      </c>
      <c r="D95" s="192">
        <v>5500</v>
      </c>
      <c r="E95" s="193">
        <v>1</v>
      </c>
      <c r="F95" s="179">
        <f t="shared" si="2"/>
        <v>5500</v>
      </c>
      <c r="G95" s="178">
        <v>0.05</v>
      </c>
      <c r="H95" s="179">
        <f t="shared" si="3"/>
        <v>275</v>
      </c>
      <c r="I95" s="194"/>
      <c r="J95" s="179"/>
      <c r="K95" s="178"/>
      <c r="L95" s="179"/>
      <c r="M95" s="39"/>
      <c r="N95" s="40"/>
      <c r="O95" s="39"/>
      <c r="P95" s="38"/>
      <c r="Q95" s="40">
        <v>0.25</v>
      </c>
      <c r="R95" s="40">
        <f t="shared" si="4"/>
        <v>1375</v>
      </c>
      <c r="S95" s="35"/>
      <c r="T95" s="35"/>
      <c r="U95" s="29">
        <v>0.8</v>
      </c>
      <c r="V95" s="35">
        <f>F95*U95</f>
        <v>4400</v>
      </c>
      <c r="W95" s="29"/>
      <c r="X95" s="35"/>
      <c r="Y95" s="40">
        <f t="shared" si="5"/>
        <v>5775</v>
      </c>
    </row>
    <row r="96" spans="1:25" ht="15" customHeight="1">
      <c r="A96" s="209"/>
      <c r="B96" s="3" t="s">
        <v>69</v>
      </c>
      <c r="C96" s="178">
        <v>1</v>
      </c>
      <c r="D96" s="192">
        <v>5500</v>
      </c>
      <c r="E96" s="193">
        <v>1.1</v>
      </c>
      <c r="F96" s="179">
        <f t="shared" si="2"/>
        <v>6050.000000000001</v>
      </c>
      <c r="G96" s="178">
        <v>0.1</v>
      </c>
      <c r="H96" s="179">
        <f t="shared" si="3"/>
        <v>605.0000000000001</v>
      </c>
      <c r="I96" s="194"/>
      <c r="J96" s="179"/>
      <c r="K96" s="178"/>
      <c r="L96" s="179"/>
      <c r="M96" s="39"/>
      <c r="N96" s="40"/>
      <c r="O96" s="39"/>
      <c r="P96" s="38"/>
      <c r="Q96" s="40">
        <v>0.25</v>
      </c>
      <c r="R96" s="40">
        <f t="shared" si="4"/>
        <v>1512.5000000000002</v>
      </c>
      <c r="S96" s="35"/>
      <c r="T96" s="35"/>
      <c r="U96" s="29"/>
      <c r="V96" s="35"/>
      <c r="W96" s="29"/>
      <c r="X96" s="35"/>
      <c r="Y96" s="40">
        <f t="shared" si="5"/>
        <v>8167.500000000001</v>
      </c>
    </row>
    <row r="97" spans="1:25" ht="15" customHeight="1">
      <c r="A97" s="19"/>
      <c r="B97" s="3" t="s">
        <v>69</v>
      </c>
      <c r="C97" s="178">
        <v>1</v>
      </c>
      <c r="D97" s="192">
        <v>5500</v>
      </c>
      <c r="E97" s="193">
        <v>1.1</v>
      </c>
      <c r="F97" s="179">
        <f t="shared" si="2"/>
        <v>6050.000000000001</v>
      </c>
      <c r="G97" s="178">
        <v>0.05</v>
      </c>
      <c r="H97" s="179">
        <f t="shared" si="3"/>
        <v>302.50000000000006</v>
      </c>
      <c r="I97" s="194"/>
      <c r="J97" s="179"/>
      <c r="K97" s="178"/>
      <c r="L97" s="179"/>
      <c r="M97" s="39"/>
      <c r="N97" s="40"/>
      <c r="O97" s="39"/>
      <c r="P97" s="38"/>
      <c r="Q97" s="40">
        <v>0.25</v>
      </c>
      <c r="R97" s="40">
        <f t="shared" si="4"/>
        <v>1512.5000000000002</v>
      </c>
      <c r="S97" s="35"/>
      <c r="T97" s="35"/>
      <c r="U97" s="29"/>
      <c r="V97" s="35"/>
      <c r="W97" s="29"/>
      <c r="X97" s="35"/>
      <c r="Y97" s="40">
        <f t="shared" si="5"/>
        <v>7865.000000000001</v>
      </c>
    </row>
    <row r="98" spans="1:25" ht="15" customHeight="1">
      <c r="A98" s="19"/>
      <c r="B98" s="3" t="s">
        <v>69</v>
      </c>
      <c r="C98" s="178">
        <v>0.75</v>
      </c>
      <c r="D98" s="53">
        <v>5500</v>
      </c>
      <c r="E98" s="38">
        <v>1.5</v>
      </c>
      <c r="F98" s="40">
        <f t="shared" si="2"/>
        <v>8250</v>
      </c>
      <c r="G98" s="56">
        <v>1.25</v>
      </c>
      <c r="H98" s="40">
        <f t="shared" si="3"/>
        <v>10312.5</v>
      </c>
      <c r="I98" s="39"/>
      <c r="J98" s="40"/>
      <c r="K98" s="56"/>
      <c r="L98" s="40"/>
      <c r="M98" s="39"/>
      <c r="N98" s="40"/>
      <c r="O98" s="39"/>
      <c r="P98" s="38"/>
      <c r="Q98" s="40"/>
      <c r="R98" s="40"/>
      <c r="S98" s="35"/>
      <c r="T98" s="35"/>
      <c r="U98" s="29"/>
      <c r="V98" s="35"/>
      <c r="W98" s="29"/>
      <c r="X98" s="35"/>
      <c r="Y98" s="40">
        <f t="shared" si="5"/>
        <v>13921.875</v>
      </c>
    </row>
    <row r="99" spans="1:25" ht="15" customHeight="1">
      <c r="A99" s="19"/>
      <c r="B99" s="3" t="s">
        <v>74</v>
      </c>
      <c r="C99" s="178">
        <v>0.5</v>
      </c>
      <c r="D99" s="53">
        <v>5500</v>
      </c>
      <c r="E99" s="38">
        <v>1.1</v>
      </c>
      <c r="F99" s="40">
        <f t="shared" si="2"/>
        <v>6050.000000000001</v>
      </c>
      <c r="G99" s="56">
        <v>0.05</v>
      </c>
      <c r="H99" s="40">
        <f t="shared" si="3"/>
        <v>302.50000000000006</v>
      </c>
      <c r="I99" s="39"/>
      <c r="J99" s="40"/>
      <c r="K99" s="56"/>
      <c r="L99" s="40"/>
      <c r="M99" s="39"/>
      <c r="N99" s="40"/>
      <c r="O99" s="39"/>
      <c r="P99" s="38"/>
      <c r="Q99" s="40">
        <v>0.25</v>
      </c>
      <c r="R99" s="40">
        <v>1512.5</v>
      </c>
      <c r="S99" s="35"/>
      <c r="T99" s="35"/>
      <c r="U99" s="29">
        <v>0.8</v>
      </c>
      <c r="V99" s="35">
        <f>F99*U99</f>
        <v>4840.000000000001</v>
      </c>
      <c r="W99" s="29"/>
      <c r="X99" s="35"/>
      <c r="Y99" s="40">
        <f t="shared" si="5"/>
        <v>6352.500000000001</v>
      </c>
    </row>
    <row r="100" spans="1:25" ht="15.75" customHeight="1">
      <c r="A100" s="8" t="s">
        <v>0</v>
      </c>
      <c r="B100" s="42" t="s">
        <v>58</v>
      </c>
      <c r="C100" s="28">
        <f>SUM(C90:C99)</f>
        <v>9.5</v>
      </c>
      <c r="D100" s="64"/>
      <c r="E100" s="8"/>
      <c r="F100" s="34"/>
      <c r="G100" s="8"/>
      <c r="H100" s="34"/>
      <c r="I100" s="8"/>
      <c r="J100" s="34"/>
      <c r="K100" s="8"/>
      <c r="L100" s="34"/>
      <c r="M100" s="8"/>
      <c r="N100" s="34"/>
      <c r="O100" s="8"/>
      <c r="P100" s="28"/>
      <c r="Q100" s="34"/>
      <c r="R100" s="34"/>
      <c r="S100" s="34"/>
      <c r="T100" s="34"/>
      <c r="U100" s="8"/>
      <c r="V100" s="34"/>
      <c r="W100" s="8"/>
      <c r="X100" s="34"/>
      <c r="Y100" s="34">
        <f>SUM(Y90:Y98)</f>
        <v>106129.375</v>
      </c>
    </row>
    <row r="101" spans="1:25" ht="30" customHeight="1">
      <c r="A101" s="208" t="s">
        <v>35</v>
      </c>
      <c r="B101" s="46" t="s">
        <v>1</v>
      </c>
      <c r="C101" s="103">
        <v>0.25</v>
      </c>
      <c r="D101" s="53">
        <v>5500</v>
      </c>
      <c r="E101" s="104">
        <v>1.3</v>
      </c>
      <c r="F101" s="40">
        <f>D101*E101</f>
        <v>7150</v>
      </c>
      <c r="G101" s="56">
        <v>0.2</v>
      </c>
      <c r="H101" s="40">
        <f>F101*G101</f>
        <v>1430</v>
      </c>
      <c r="I101" s="39"/>
      <c r="J101" s="40"/>
      <c r="K101" s="104"/>
      <c r="L101" s="40"/>
      <c r="M101" s="39"/>
      <c r="N101" s="40"/>
      <c r="O101" s="39"/>
      <c r="P101" s="38"/>
      <c r="Q101" s="55">
        <v>0.25</v>
      </c>
      <c r="R101" s="45">
        <f>F101*Q101</f>
        <v>1787.5</v>
      </c>
      <c r="S101" s="105"/>
      <c r="T101" s="40"/>
      <c r="U101" s="39"/>
      <c r="V101" s="40"/>
      <c r="W101" s="39"/>
      <c r="X101" s="40"/>
      <c r="Y101" s="40">
        <f>(F101+H101+J101+L101+N101+P101+R101+T101+V101+X101)*C101</f>
        <v>2591.875</v>
      </c>
    </row>
    <row r="102" spans="1:25" ht="30" customHeight="1">
      <c r="A102" s="212"/>
      <c r="B102" s="46" t="s">
        <v>1</v>
      </c>
      <c r="C102" s="103">
        <v>0.25</v>
      </c>
      <c r="D102" s="53">
        <v>5500</v>
      </c>
      <c r="E102" s="104">
        <v>1.5</v>
      </c>
      <c r="F102" s="40">
        <f>D102*E102</f>
        <v>8250</v>
      </c>
      <c r="G102" s="56">
        <v>0.1</v>
      </c>
      <c r="H102" s="40">
        <f>F102*G102</f>
        <v>825</v>
      </c>
      <c r="I102" s="39"/>
      <c r="J102" s="40"/>
      <c r="K102" s="104"/>
      <c r="L102" s="40"/>
      <c r="M102" s="39"/>
      <c r="N102" s="40"/>
      <c r="O102" s="39"/>
      <c r="P102" s="38"/>
      <c r="Q102" s="55">
        <v>0.25</v>
      </c>
      <c r="R102" s="45">
        <f>F102*Q102</f>
        <v>2062.5</v>
      </c>
      <c r="S102" s="105"/>
      <c r="T102" s="40"/>
      <c r="U102" s="39"/>
      <c r="V102" s="40"/>
      <c r="W102" s="39"/>
      <c r="X102" s="40"/>
      <c r="Y102" s="40">
        <f>(F102+H102+J102+L102+N102+P102+R102+T102+V102+X102)*C102</f>
        <v>2784.375</v>
      </c>
    </row>
    <row r="103" spans="1:25" ht="15.75" customHeight="1">
      <c r="A103" s="8" t="s">
        <v>0</v>
      </c>
      <c r="B103" s="43" t="s">
        <v>58</v>
      </c>
      <c r="C103" s="27">
        <f>C102+C101</f>
        <v>0.5</v>
      </c>
      <c r="D103" s="64"/>
      <c r="E103" s="8"/>
      <c r="F103" s="34"/>
      <c r="G103" s="8"/>
      <c r="H103" s="34"/>
      <c r="I103" s="8"/>
      <c r="J103" s="34"/>
      <c r="K103" s="8"/>
      <c r="L103" s="34"/>
      <c r="M103" s="8"/>
      <c r="N103" s="34"/>
      <c r="O103" s="8"/>
      <c r="P103" s="28"/>
      <c r="Q103" s="34"/>
      <c r="R103" s="34"/>
      <c r="S103" s="34"/>
      <c r="T103" s="34"/>
      <c r="U103" s="8"/>
      <c r="V103" s="34"/>
      <c r="W103" s="8"/>
      <c r="X103" s="34"/>
      <c r="Y103" s="34">
        <f>Y102+Y101</f>
        <v>5376.25</v>
      </c>
    </row>
    <row r="104" spans="1:25" ht="30" customHeight="1">
      <c r="A104" s="19" t="s">
        <v>39</v>
      </c>
      <c r="B104" s="3" t="s">
        <v>2</v>
      </c>
      <c r="C104" s="54">
        <v>1</v>
      </c>
      <c r="D104" s="66">
        <v>5500</v>
      </c>
      <c r="E104" s="40">
        <v>1.3</v>
      </c>
      <c r="F104" s="40">
        <f>D104*E104</f>
        <v>7150</v>
      </c>
      <c r="G104" s="50">
        <v>0.05</v>
      </c>
      <c r="H104" s="45">
        <f>F104*G104</f>
        <v>357.5</v>
      </c>
      <c r="I104" s="29"/>
      <c r="J104" s="35"/>
      <c r="K104" s="32"/>
      <c r="L104" s="40"/>
      <c r="M104" s="29"/>
      <c r="N104" s="35"/>
      <c r="O104" s="29"/>
      <c r="P104" s="32"/>
      <c r="Q104" s="35">
        <v>0.25</v>
      </c>
      <c r="R104" s="45">
        <f>F104*Q104</f>
        <v>1787.5</v>
      </c>
      <c r="S104" s="35"/>
      <c r="T104" s="35"/>
      <c r="U104" s="29"/>
      <c r="V104" s="35"/>
      <c r="W104" s="29"/>
      <c r="X104" s="35"/>
      <c r="Y104" s="40">
        <f>(F104+H104+J104+L104+N104+P104+R104+T104+V104+X104)*C104</f>
        <v>9295</v>
      </c>
    </row>
    <row r="105" spans="1:25" ht="18" customHeight="1">
      <c r="A105" s="8" t="s">
        <v>0</v>
      </c>
      <c r="B105" s="9"/>
      <c r="C105" s="28">
        <f>C104</f>
        <v>1</v>
      </c>
      <c r="D105" s="67"/>
      <c r="E105" s="8"/>
      <c r="F105" s="34"/>
      <c r="G105" s="8"/>
      <c r="H105" s="34"/>
      <c r="I105" s="8"/>
      <c r="J105" s="34"/>
      <c r="K105" s="8"/>
      <c r="L105" s="34"/>
      <c r="M105" s="8"/>
      <c r="N105" s="34"/>
      <c r="O105" s="8"/>
      <c r="P105" s="28"/>
      <c r="Q105" s="34"/>
      <c r="R105" s="34"/>
      <c r="S105" s="34"/>
      <c r="T105" s="34"/>
      <c r="U105" s="8"/>
      <c r="V105" s="34"/>
      <c r="W105" s="8"/>
      <c r="X105" s="34"/>
      <c r="Y105" s="34">
        <f>SUM(Y104:Y104)</f>
        <v>9295</v>
      </c>
    </row>
    <row r="106" spans="1:25" ht="26.25" customHeight="1">
      <c r="A106" s="200" t="s">
        <v>25</v>
      </c>
      <c r="B106" s="201"/>
      <c r="C106" s="30">
        <f>C89+C100+C103+C105</f>
        <v>11.5</v>
      </c>
      <c r="D106" s="65"/>
      <c r="E106" s="36"/>
      <c r="F106" s="37"/>
      <c r="G106" s="36"/>
      <c r="H106" s="37"/>
      <c r="I106" s="36"/>
      <c r="J106" s="37"/>
      <c r="K106" s="36"/>
      <c r="L106" s="37"/>
      <c r="M106" s="36"/>
      <c r="N106" s="37"/>
      <c r="O106" s="36"/>
      <c r="P106" s="30"/>
      <c r="Q106" s="37"/>
      <c r="R106" s="37"/>
      <c r="S106" s="37"/>
      <c r="T106" s="37"/>
      <c r="U106" s="36"/>
      <c r="V106" s="37"/>
      <c r="W106" s="36"/>
      <c r="X106" s="37"/>
      <c r="Y106" s="37">
        <f>Y105+Y103+Y100+Y89</f>
        <v>130081.875</v>
      </c>
    </row>
    <row r="107" spans="1:25" ht="24.75" customHeight="1">
      <c r="A107" s="200" t="s">
        <v>160</v>
      </c>
      <c r="B107" s="201"/>
      <c r="C107" s="30">
        <f>C106</f>
        <v>11.5</v>
      </c>
      <c r="D107" s="65"/>
      <c r="E107" s="36"/>
      <c r="F107" s="37"/>
      <c r="G107" s="36"/>
      <c r="H107" s="37"/>
      <c r="I107" s="36"/>
      <c r="J107" s="37"/>
      <c r="K107" s="36"/>
      <c r="L107" s="37"/>
      <c r="M107" s="36"/>
      <c r="N107" s="37"/>
      <c r="O107" s="36"/>
      <c r="P107" s="30"/>
      <c r="Q107" s="37"/>
      <c r="R107" s="37"/>
      <c r="S107" s="37"/>
      <c r="T107" s="37"/>
      <c r="U107" s="36"/>
      <c r="V107" s="37"/>
      <c r="W107" s="36"/>
      <c r="X107" s="37"/>
      <c r="Y107" s="37">
        <f>Y106</f>
        <v>130081.875</v>
      </c>
    </row>
    <row r="108" spans="1:25" ht="15.75" customHeight="1">
      <c r="A108" s="210" t="s">
        <v>23</v>
      </c>
      <c r="B108" s="211"/>
      <c r="C108" s="28">
        <f>C107+C85</f>
        <v>39.75</v>
      </c>
      <c r="D108" s="64"/>
      <c r="E108" s="8"/>
      <c r="F108" s="34"/>
      <c r="G108" s="8"/>
      <c r="H108" s="34"/>
      <c r="I108" s="8"/>
      <c r="J108" s="34"/>
      <c r="K108" s="8"/>
      <c r="L108" s="34"/>
      <c r="M108" s="8"/>
      <c r="N108" s="34"/>
      <c r="O108" s="8"/>
      <c r="P108" s="28"/>
      <c r="Q108" s="34"/>
      <c r="R108" s="34"/>
      <c r="S108" s="34"/>
      <c r="T108" s="34"/>
      <c r="U108" s="8"/>
      <c r="V108" s="34"/>
      <c r="W108" s="8"/>
      <c r="X108" s="34"/>
      <c r="Y108" s="34">
        <f>Y107+Y85</f>
        <v>319552.19499999995</v>
      </c>
    </row>
    <row r="109" spans="1:25" s="83" customFormat="1" ht="15.75" customHeight="1">
      <c r="A109" s="78"/>
      <c r="B109" s="79"/>
      <c r="C109" s="80"/>
      <c r="D109" s="81"/>
      <c r="E109" s="78"/>
      <c r="F109" s="82"/>
      <c r="G109" s="78"/>
      <c r="H109" s="82"/>
      <c r="I109" s="78"/>
      <c r="J109" s="82"/>
      <c r="K109" s="78"/>
      <c r="L109" s="82"/>
      <c r="M109" s="78"/>
      <c r="N109" s="82"/>
      <c r="O109" s="78"/>
      <c r="P109" s="80"/>
      <c r="Q109" s="82"/>
      <c r="R109" s="82"/>
      <c r="S109" s="82"/>
      <c r="T109" s="82"/>
      <c r="U109" s="78"/>
      <c r="V109" s="82"/>
      <c r="W109" s="78"/>
      <c r="X109" s="82"/>
      <c r="Y109" s="82"/>
    </row>
    <row r="110" spans="1:25" s="83" customFormat="1" ht="15.75" customHeight="1">
      <c r="A110" s="78"/>
      <c r="B110" s="79"/>
      <c r="C110" s="80"/>
      <c r="D110" s="81"/>
      <c r="E110" s="78"/>
      <c r="F110" s="82"/>
      <c r="G110" s="78"/>
      <c r="H110" s="82"/>
      <c r="I110" s="78"/>
      <c r="J110" s="82"/>
      <c r="K110" s="78"/>
      <c r="L110" s="82"/>
      <c r="M110" s="78"/>
      <c r="N110" s="82"/>
      <c r="O110" s="78"/>
      <c r="P110" s="80"/>
      <c r="Q110" s="82"/>
      <c r="R110" s="82"/>
      <c r="S110" s="82"/>
      <c r="T110" s="82"/>
      <c r="U110" s="78"/>
      <c r="V110" s="82"/>
      <c r="W110" s="78"/>
      <c r="X110" s="82"/>
      <c r="Y110" s="82"/>
    </row>
    <row r="111" spans="1:25" s="83" customFormat="1" ht="15.75" customHeight="1">
      <c r="A111" s="78"/>
      <c r="B111" s="79"/>
      <c r="C111" s="80"/>
      <c r="D111" s="81"/>
      <c r="E111" s="78"/>
      <c r="F111" s="82"/>
      <c r="G111" s="78"/>
      <c r="H111" s="82"/>
      <c r="I111" s="78"/>
      <c r="J111" s="82"/>
      <c r="K111" s="78"/>
      <c r="L111" s="82"/>
      <c r="M111" s="78"/>
      <c r="N111" s="82"/>
      <c r="O111" s="78"/>
      <c r="P111" s="80"/>
      <c r="Q111" s="82"/>
      <c r="R111" s="82"/>
      <c r="S111" s="82"/>
      <c r="T111" s="82"/>
      <c r="U111" s="78"/>
      <c r="V111" s="82"/>
      <c r="W111" s="78"/>
      <c r="X111" s="82"/>
      <c r="Y111" s="82"/>
    </row>
    <row r="112" ht="15" customHeight="1">
      <c r="AA112" s="2">
        <f>SUM(AA52:AA108)</f>
        <v>5281.260000000001</v>
      </c>
    </row>
    <row r="113" spans="1:25" s="99" customFormat="1" ht="15" customHeight="1">
      <c r="A113" s="94" t="s">
        <v>87</v>
      </c>
      <c r="B113" s="95"/>
      <c r="C113" s="96"/>
      <c r="D113" s="97"/>
      <c r="E113" s="96"/>
      <c r="F113" s="96"/>
      <c r="G113" s="96"/>
      <c r="H113" s="96"/>
      <c r="I113" s="96"/>
      <c r="J113" s="98"/>
      <c r="K113" s="98"/>
      <c r="L113" s="98"/>
      <c r="M113" s="98"/>
      <c r="N113" s="98"/>
      <c r="O113" s="98"/>
      <c r="P113" s="98"/>
      <c r="Q113" s="98"/>
      <c r="R113" s="98" t="s">
        <v>78</v>
      </c>
      <c r="S113" s="98"/>
      <c r="T113" s="96"/>
      <c r="U113" s="96"/>
      <c r="V113" s="96"/>
      <c r="W113" s="96"/>
      <c r="X113" s="96"/>
      <c r="Y113" s="96"/>
    </row>
    <row r="114" spans="1:25" s="14" customFormat="1" ht="14.25" customHeight="1">
      <c r="A114" s="17"/>
      <c r="B114" s="17"/>
      <c r="C114" s="16"/>
      <c r="D114" s="69"/>
      <c r="E114" s="59"/>
      <c r="F114" s="59"/>
      <c r="G114" s="59"/>
      <c r="H114" s="18"/>
      <c r="I114" s="18"/>
      <c r="J114" s="18"/>
      <c r="K114" s="18"/>
      <c r="L114" s="18"/>
      <c r="M114" s="18"/>
      <c r="N114" s="18"/>
      <c r="O114" s="60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14" customFormat="1" ht="13.5" customHeight="1">
      <c r="A115" s="17"/>
      <c r="B115" s="17"/>
      <c r="C115" s="16"/>
      <c r="D115" s="70"/>
      <c r="E115" s="61"/>
      <c r="F115" s="61"/>
      <c r="G115" s="61"/>
      <c r="H115" s="18"/>
      <c r="I115" s="18"/>
      <c r="J115" s="18"/>
      <c r="K115" s="18"/>
      <c r="L115" s="18"/>
      <c r="M115" s="18"/>
      <c r="N115" s="18"/>
      <c r="O115" s="60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14" customFormat="1" ht="13.5" customHeight="1">
      <c r="A116" s="17"/>
      <c r="B116" s="17"/>
      <c r="C116" s="16"/>
      <c r="D116" s="70"/>
      <c r="E116" s="61"/>
      <c r="F116" s="61"/>
      <c r="G116" s="61"/>
      <c r="H116" s="18"/>
      <c r="I116" s="18"/>
      <c r="J116" s="18"/>
      <c r="K116" s="16"/>
      <c r="L116" s="16"/>
      <c r="M116" s="16"/>
      <c r="N116" s="16"/>
      <c r="O116" s="16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</sheetData>
  <sheetProtection/>
  <mergeCells count="59">
    <mergeCell ref="A32:B32"/>
    <mergeCell ref="A34:B34"/>
    <mergeCell ref="A35:B35"/>
    <mergeCell ref="A31:B31"/>
    <mergeCell ref="T11:X11"/>
    <mergeCell ref="A12:B12"/>
    <mergeCell ref="T12:AA12"/>
    <mergeCell ref="A19:C20"/>
    <mergeCell ref="A24:B24"/>
    <mergeCell ref="A25:B25"/>
    <mergeCell ref="T6:Y6"/>
    <mergeCell ref="T8:AA8"/>
    <mergeCell ref="T9:V9"/>
    <mergeCell ref="T10:AA10"/>
    <mergeCell ref="A37:Y37"/>
    <mergeCell ref="A38:Y38"/>
    <mergeCell ref="A13:C13"/>
    <mergeCell ref="T13:AA13"/>
    <mergeCell ref="A14:B14"/>
    <mergeCell ref="A15:B16"/>
    <mergeCell ref="A27:B27"/>
    <mergeCell ref="A36:Y36"/>
    <mergeCell ref="A46:A47"/>
    <mergeCell ref="A49:B49"/>
    <mergeCell ref="A39:Y39"/>
    <mergeCell ref="A40:Y40"/>
    <mergeCell ref="E41:F41"/>
    <mergeCell ref="G41:H41"/>
    <mergeCell ref="I41:J41"/>
    <mergeCell ref="K41:L41"/>
    <mergeCell ref="A101:A102"/>
    <mergeCell ref="A44:Y44"/>
    <mergeCell ref="A45:Y45"/>
    <mergeCell ref="Q41:R41"/>
    <mergeCell ref="S41:T41"/>
    <mergeCell ref="M41:N41"/>
    <mergeCell ref="O41:P41"/>
    <mergeCell ref="U41:V41"/>
    <mergeCell ref="W41:X41"/>
    <mergeCell ref="A52:A54"/>
    <mergeCell ref="A58:A60"/>
    <mergeCell ref="A62:Y62"/>
    <mergeCell ref="A65:B65"/>
    <mergeCell ref="A66:Y66"/>
    <mergeCell ref="A108:B108"/>
    <mergeCell ref="A85:B85"/>
    <mergeCell ref="A86:Y86"/>
    <mergeCell ref="A87:Y87"/>
    <mergeCell ref="A90:A96"/>
    <mergeCell ref="A57:Y57"/>
    <mergeCell ref="A106:B106"/>
    <mergeCell ref="R28:X28"/>
    <mergeCell ref="A67:Y67"/>
    <mergeCell ref="A72:Y72"/>
    <mergeCell ref="A107:B107"/>
    <mergeCell ref="A73:A82"/>
    <mergeCell ref="A84:B84"/>
    <mergeCell ref="A50:Y50"/>
    <mergeCell ref="A51:Y51"/>
  </mergeCells>
  <printOptions/>
  <pageMargins left="0.7480314960629921" right="0" top="1.05" bottom="0.4724409448818898" header="1.05" footer="0.49"/>
  <pageSetup fitToHeight="5" horizontalDpi="600" verticalDpi="600" orientation="landscape" paperSize="9" scale="55" r:id="rId1"/>
  <rowBreaks count="1" manualBreakCount="1">
    <brk id="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6:AA105"/>
  <sheetViews>
    <sheetView showGridLines="0" view="pageBreakPreview" zoomScale="75" zoomScaleSheetLayoutView="75" zoomScalePageLayoutView="0" workbookViewId="0" topLeftCell="A23">
      <selection activeCell="N51" sqref="N51"/>
    </sheetView>
  </sheetViews>
  <sheetFormatPr defaultColWidth="9.00390625" defaultRowHeight="12.75"/>
  <cols>
    <col min="1" max="1" width="22.375" style="2" customWidth="1"/>
    <col min="2" max="2" width="42.00390625" style="41" customWidth="1"/>
    <col min="3" max="3" width="7.875" style="26" customWidth="1"/>
    <col min="4" max="4" width="8.125" style="62" customWidth="1"/>
    <col min="5" max="5" width="5.625" style="26" customWidth="1"/>
    <col min="6" max="6" width="9.375" style="33" bestFit="1" customWidth="1"/>
    <col min="7" max="7" width="5.625" style="26" customWidth="1"/>
    <col min="8" max="8" width="9.375" style="33" bestFit="1" customWidth="1"/>
    <col min="9" max="9" width="4.625" style="26" customWidth="1"/>
    <col min="10" max="10" width="9.25390625" style="33" bestFit="1" customWidth="1"/>
    <col min="11" max="11" width="5.875" style="26" customWidth="1"/>
    <col min="12" max="12" width="9.25390625" style="33" bestFit="1" customWidth="1"/>
    <col min="13" max="13" width="4.625" style="26" customWidth="1"/>
    <col min="14" max="14" width="9.25390625" style="33" bestFit="1" customWidth="1"/>
    <col min="15" max="15" width="4.625" style="26" customWidth="1"/>
    <col min="16" max="16" width="10.625" style="31" customWidth="1"/>
    <col min="17" max="17" width="5.125" style="33" customWidth="1"/>
    <col min="18" max="18" width="9.375" style="33" bestFit="1" customWidth="1"/>
    <col min="19" max="19" width="4.625" style="33" customWidth="1"/>
    <col min="20" max="20" width="8.125" style="33" customWidth="1"/>
    <col min="21" max="21" width="8.125" style="26" customWidth="1"/>
    <col min="22" max="22" width="8.125" style="33" customWidth="1"/>
    <col min="23" max="23" width="8.125" style="26" customWidth="1"/>
    <col min="24" max="24" width="8.875" style="33" customWidth="1"/>
    <col min="25" max="25" width="14.25390625" style="33" customWidth="1"/>
    <col min="26" max="26" width="9.125" style="2" hidden="1" customWidth="1"/>
    <col min="27" max="27" width="14.75390625" style="2" hidden="1" customWidth="1"/>
    <col min="2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spans="1:27" s="22" customFormat="1" ht="23.25" customHeight="1" hidden="1">
      <c r="A6" s="84" t="s">
        <v>81</v>
      </c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21" t="s">
        <v>59</v>
      </c>
      <c r="U6" s="221"/>
      <c r="V6" s="221"/>
      <c r="W6" s="221"/>
      <c r="X6" s="221"/>
      <c r="Y6" s="221"/>
      <c r="Z6" s="86"/>
      <c r="AA6" s="86"/>
    </row>
    <row r="7" spans="1:27" s="22" customFormat="1" ht="18" customHeight="1" hidden="1">
      <c r="A7" s="76" t="s">
        <v>30</v>
      </c>
      <c r="B7" s="77"/>
      <c r="C7" s="85"/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8" t="s">
        <v>79</v>
      </c>
      <c r="U7" s="88"/>
      <c r="V7" s="88"/>
      <c r="W7" s="89">
        <f>C97</f>
        <v>37.25</v>
      </c>
      <c r="X7" s="88"/>
      <c r="Y7" s="88" t="s">
        <v>80</v>
      </c>
      <c r="Z7" s="88"/>
      <c r="AA7" s="88"/>
    </row>
    <row r="8" spans="1:27" s="22" customFormat="1" ht="18" customHeight="1" hidden="1">
      <c r="A8" s="76" t="s">
        <v>8</v>
      </c>
      <c r="B8" s="77"/>
      <c r="C8" s="85"/>
      <c r="D8" s="8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222" t="s">
        <v>60</v>
      </c>
      <c r="U8" s="222"/>
      <c r="V8" s="222"/>
      <c r="W8" s="222"/>
      <c r="X8" s="222"/>
      <c r="Y8" s="222"/>
      <c r="Z8" s="222"/>
      <c r="AA8" s="222"/>
    </row>
    <row r="9" spans="1:27" s="22" customFormat="1" ht="18" customHeight="1" hidden="1">
      <c r="A9" s="76"/>
      <c r="B9" s="84"/>
      <c r="C9" s="85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23">
        <v>12000000</v>
      </c>
      <c r="U9" s="223"/>
      <c r="V9" s="223"/>
      <c r="W9" s="88"/>
      <c r="X9" s="88" t="s">
        <v>82</v>
      </c>
      <c r="Y9" s="88"/>
      <c r="Z9" s="90"/>
      <c r="AA9" s="90"/>
    </row>
    <row r="10" spans="1:27" s="22" customFormat="1" ht="18" customHeight="1" hidden="1">
      <c r="A10" s="76"/>
      <c r="B10" s="76"/>
      <c r="C10" s="76"/>
      <c r="D10" s="8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24" t="s">
        <v>61</v>
      </c>
      <c r="U10" s="222"/>
      <c r="V10" s="222"/>
      <c r="W10" s="222"/>
      <c r="X10" s="222"/>
      <c r="Y10" s="222"/>
      <c r="Z10" s="222"/>
      <c r="AA10" s="222"/>
    </row>
    <row r="11" spans="1:27" s="22" customFormat="1" ht="18" customHeight="1" hidden="1">
      <c r="A11" s="86"/>
      <c r="B11" s="77"/>
      <c r="C11" s="85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224" t="s">
        <v>6</v>
      </c>
      <c r="U11" s="224"/>
      <c r="V11" s="224"/>
      <c r="W11" s="224"/>
      <c r="X11" s="224"/>
      <c r="Y11" s="91"/>
      <c r="Z11" s="88"/>
      <c r="AA11" s="88"/>
    </row>
    <row r="12" spans="1:27" s="22" customFormat="1" ht="53.25" customHeight="1" hidden="1">
      <c r="A12" s="230" t="s">
        <v>83</v>
      </c>
      <c r="B12" s="231"/>
      <c r="C12" s="85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32" t="s">
        <v>84</v>
      </c>
      <c r="U12" s="222"/>
      <c r="V12" s="222"/>
      <c r="W12" s="222"/>
      <c r="X12" s="222"/>
      <c r="Y12" s="222"/>
      <c r="Z12" s="222"/>
      <c r="AA12" s="222"/>
    </row>
    <row r="13" spans="1:27" s="22" customFormat="1" ht="29.25" customHeight="1" hidden="1">
      <c r="A13" s="227" t="s">
        <v>85</v>
      </c>
      <c r="B13" s="227"/>
      <c r="C13" s="227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5"/>
      <c r="R13" s="85"/>
      <c r="S13" s="85"/>
      <c r="T13" s="227" t="s">
        <v>86</v>
      </c>
      <c r="U13" s="227"/>
      <c r="V13" s="227"/>
      <c r="W13" s="228"/>
      <c r="X13" s="228"/>
      <c r="Y13" s="228"/>
      <c r="Z13" s="228"/>
      <c r="AA13" s="228"/>
    </row>
    <row r="14" spans="1:27" ht="15.75">
      <c r="A14" s="229" t="s">
        <v>161</v>
      </c>
      <c r="B14" s="229"/>
      <c r="C14" s="5"/>
      <c r="D14" s="5"/>
      <c r="E14" s="5"/>
      <c r="F14" s="6"/>
      <c r="G14" s="5"/>
      <c r="H14" s="6"/>
      <c r="I14" s="5"/>
      <c r="J14" s="6"/>
      <c r="K14" s="5"/>
      <c r="L14" s="6"/>
      <c r="M14" s="183"/>
      <c r="N14" s="6"/>
      <c r="O14" s="183"/>
      <c r="P14" s="184"/>
      <c r="Q14" s="6"/>
      <c r="R14" s="5"/>
      <c r="S14" s="5"/>
      <c r="T14" s="183" t="s">
        <v>162</v>
      </c>
      <c r="U14" s="183"/>
      <c r="V14" s="5"/>
      <c r="W14" s="6"/>
      <c r="X14" s="5"/>
      <c r="Y14" s="5"/>
      <c r="Z14" s="5"/>
      <c r="AA14" s="6"/>
    </row>
    <row r="15" spans="1:27" ht="15" customHeight="1">
      <c r="A15" s="215" t="s">
        <v>30</v>
      </c>
      <c r="B15" s="215"/>
      <c r="C15" s="5"/>
      <c r="D15" s="5"/>
      <c r="E15" s="5"/>
      <c r="F15" s="6"/>
      <c r="G15" s="5"/>
      <c r="H15" s="6"/>
      <c r="I15" s="5"/>
      <c r="J15" s="6"/>
      <c r="K15" s="5"/>
      <c r="L15" s="6"/>
      <c r="M15" s="6"/>
      <c r="N15" s="6"/>
      <c r="O15" s="6"/>
      <c r="P15" s="184"/>
      <c r="Q15" s="5"/>
      <c r="R15" s="5" t="s">
        <v>173</v>
      </c>
      <c r="S15" s="5"/>
      <c r="T15" s="5"/>
      <c r="U15" s="6"/>
      <c r="V15" s="5"/>
      <c r="W15" s="5"/>
      <c r="X15" s="5"/>
      <c r="Y15" s="6"/>
      <c r="Z15" s="5"/>
      <c r="AA15" s="6"/>
    </row>
    <row r="16" spans="1:27" ht="15" customHeight="1">
      <c r="A16" s="215"/>
      <c r="B16" s="215"/>
      <c r="C16" s="5"/>
      <c r="D16" s="5"/>
      <c r="E16" s="5"/>
      <c r="F16" s="6"/>
      <c r="G16" s="5"/>
      <c r="H16" s="6"/>
      <c r="I16" s="5"/>
      <c r="J16" s="6"/>
      <c r="K16" s="5"/>
      <c r="L16" s="6"/>
      <c r="M16" s="6"/>
      <c r="N16" s="6"/>
      <c r="O16" s="6"/>
      <c r="P16" s="184"/>
      <c r="Q16" s="5"/>
      <c r="R16" s="5" t="s">
        <v>174</v>
      </c>
      <c r="S16" s="5"/>
      <c r="T16" s="5"/>
      <c r="U16" s="6"/>
      <c r="V16" s="5"/>
      <c r="W16" s="5"/>
      <c r="X16" s="5"/>
      <c r="Y16" s="6"/>
      <c r="Z16" s="5"/>
      <c r="AA16" s="6"/>
    </row>
    <row r="17" spans="1:27" ht="15" customHeight="1">
      <c r="A17" s="185"/>
      <c r="B17" s="5"/>
      <c r="C17" s="5"/>
      <c r="D17" s="5"/>
      <c r="E17" s="5"/>
      <c r="F17" s="6"/>
      <c r="G17" s="5"/>
      <c r="H17" s="6"/>
      <c r="I17" s="5"/>
      <c r="J17" s="6"/>
      <c r="K17" s="5"/>
      <c r="L17" s="6"/>
      <c r="M17" s="6"/>
      <c r="N17" s="6"/>
      <c r="O17" s="6"/>
      <c r="P17" s="184"/>
      <c r="Q17" s="5"/>
      <c r="R17" s="5" t="s">
        <v>163</v>
      </c>
      <c r="S17" s="5"/>
      <c r="T17" s="5"/>
      <c r="U17" s="6"/>
      <c r="V17" s="5"/>
      <c r="W17" s="5"/>
      <c r="X17" s="5"/>
      <c r="Y17" s="6"/>
      <c r="Z17" s="5"/>
      <c r="AA17" s="6"/>
    </row>
    <row r="18" spans="1:27" ht="15" customHeight="1">
      <c r="A18" s="185"/>
      <c r="B18" s="5"/>
      <c r="C18" s="5"/>
      <c r="D18" s="5"/>
      <c r="E18" s="5"/>
      <c r="F18" s="6"/>
      <c r="G18" s="5"/>
      <c r="H18" s="6"/>
      <c r="I18" s="5"/>
      <c r="J18" s="6"/>
      <c r="K18" s="5"/>
      <c r="L18" s="6"/>
      <c r="M18" s="6"/>
      <c r="N18" s="6"/>
      <c r="O18" s="6"/>
      <c r="P18" s="184"/>
      <c r="Q18" s="5"/>
      <c r="R18" s="5" t="s">
        <v>6</v>
      </c>
      <c r="S18" s="5"/>
      <c r="T18" s="5"/>
      <c r="U18" s="6"/>
      <c r="V18" s="5"/>
      <c r="W18" s="5"/>
      <c r="X18" s="5"/>
      <c r="Y18" s="6"/>
      <c r="Z18" s="5"/>
      <c r="AA18" s="6"/>
    </row>
    <row r="19" spans="1:27" ht="15" customHeight="1">
      <c r="A19" s="215" t="s">
        <v>164</v>
      </c>
      <c r="B19" s="215"/>
      <c r="C19" s="215"/>
      <c r="D19" s="5"/>
      <c r="E19" s="5"/>
      <c r="F19" s="6"/>
      <c r="G19" s="5"/>
      <c r="H19" s="6"/>
      <c r="I19" s="5"/>
      <c r="J19" s="6"/>
      <c r="K19" s="5"/>
      <c r="L19" s="6"/>
      <c r="M19" s="6"/>
      <c r="N19" s="6"/>
      <c r="O19" s="6"/>
      <c r="P19" s="184"/>
      <c r="Q19" s="5"/>
      <c r="R19" s="5" t="s">
        <v>165</v>
      </c>
      <c r="S19" s="5"/>
      <c r="T19" s="5"/>
      <c r="U19" s="6"/>
      <c r="V19" s="5"/>
      <c r="W19" s="5"/>
      <c r="X19" s="5"/>
      <c r="Y19" s="6"/>
      <c r="Z19" s="5"/>
      <c r="AA19" s="6"/>
    </row>
    <row r="20" spans="1:27" ht="15" customHeight="1">
      <c r="A20" s="215"/>
      <c r="B20" s="215"/>
      <c r="C20" s="215"/>
      <c r="D20" s="5"/>
      <c r="E20" s="5"/>
      <c r="F20" s="6"/>
      <c r="G20" s="5"/>
      <c r="H20" s="6"/>
      <c r="I20" s="5"/>
      <c r="J20" s="6"/>
      <c r="K20" s="5"/>
      <c r="L20" s="6"/>
      <c r="M20" s="6"/>
      <c r="N20" s="6"/>
      <c r="O20" s="6"/>
      <c r="P20" s="184"/>
      <c r="Q20" s="5"/>
      <c r="R20" s="5" t="s">
        <v>166</v>
      </c>
      <c r="S20" s="5"/>
      <c r="T20" s="5"/>
      <c r="U20" s="6"/>
      <c r="V20" s="5"/>
      <c r="W20" s="5"/>
      <c r="X20" s="5"/>
      <c r="Y20" s="6"/>
      <c r="Z20" s="5"/>
      <c r="AA20" s="6"/>
    </row>
    <row r="21" spans="1:27" ht="15" customHeight="1">
      <c r="A21" s="185"/>
      <c r="B21" s="5"/>
      <c r="C21" s="5"/>
      <c r="D21" s="5"/>
      <c r="E21" s="5"/>
      <c r="F21" s="6"/>
      <c r="G21" s="5"/>
      <c r="H21" s="6"/>
      <c r="I21" s="5"/>
      <c r="J21" s="6"/>
      <c r="K21" s="5"/>
      <c r="L21" s="6"/>
      <c r="M21" s="6"/>
      <c r="N21" s="6"/>
      <c r="O21" s="6"/>
      <c r="P21" s="184"/>
      <c r="Q21" s="5"/>
      <c r="R21" s="5"/>
      <c r="S21" s="5"/>
      <c r="T21" s="5"/>
      <c r="U21" s="6"/>
      <c r="V21" s="5"/>
      <c r="W21" s="5"/>
      <c r="X21" s="5"/>
      <c r="Y21" s="6"/>
      <c r="Z21" s="5"/>
      <c r="AA21" s="6"/>
    </row>
    <row r="22" spans="1:27" ht="15.75">
      <c r="A22" s="182" t="s">
        <v>161</v>
      </c>
      <c r="B22" s="182"/>
      <c r="C22" s="5"/>
      <c r="D22" s="5"/>
      <c r="E22" s="5"/>
      <c r="F22" s="6"/>
      <c r="G22" s="5"/>
      <c r="H22" s="6"/>
      <c r="I22" s="183"/>
      <c r="J22" s="6"/>
      <c r="K22" s="183"/>
      <c r="L22" s="6"/>
      <c r="M22" s="6"/>
      <c r="N22" s="6"/>
      <c r="O22" s="6"/>
      <c r="P22" s="184"/>
      <c r="Q22" s="5"/>
      <c r="R22" s="183" t="s">
        <v>161</v>
      </c>
      <c r="S22" s="183"/>
      <c r="T22" s="183"/>
      <c r="U22" s="6"/>
      <c r="V22" s="5"/>
      <c r="W22" s="5"/>
      <c r="X22" s="5"/>
      <c r="Y22" s="6"/>
      <c r="Z22" s="5"/>
      <c r="AA22" s="6"/>
    </row>
    <row r="23" spans="1:27" ht="15.75" customHeight="1">
      <c r="A23" s="181" t="s">
        <v>167</v>
      </c>
      <c r="B23" s="181"/>
      <c r="C23" s="5"/>
      <c r="D23" s="5"/>
      <c r="E23" s="5"/>
      <c r="F23" s="6"/>
      <c r="G23" s="5"/>
      <c r="H23" s="6"/>
      <c r="I23" s="5"/>
      <c r="J23" s="6"/>
      <c r="K23" s="5"/>
      <c r="L23" s="6"/>
      <c r="M23" s="6"/>
      <c r="N23" s="6"/>
      <c r="O23" s="6"/>
      <c r="P23" s="184"/>
      <c r="Q23" s="5"/>
      <c r="R23" s="5" t="s">
        <v>7</v>
      </c>
      <c r="S23" s="5"/>
      <c r="T23" s="5"/>
      <c r="U23" s="6"/>
      <c r="V23" s="5"/>
      <c r="W23" s="5"/>
      <c r="X23" s="5"/>
      <c r="Y23" s="6"/>
      <c r="Z23" s="5"/>
      <c r="AA23" s="6"/>
    </row>
    <row r="24" spans="1:27" ht="15" customHeight="1">
      <c r="A24" s="215" t="s">
        <v>168</v>
      </c>
      <c r="B24" s="215"/>
      <c r="C24" s="5"/>
      <c r="D24" s="5"/>
      <c r="E24" s="5"/>
      <c r="F24" s="6"/>
      <c r="G24" s="5"/>
      <c r="H24" s="6"/>
      <c r="I24" s="5"/>
      <c r="J24" s="6"/>
      <c r="K24" s="5"/>
      <c r="L24" s="6"/>
      <c r="M24" s="6"/>
      <c r="N24" s="6"/>
      <c r="O24" s="6"/>
      <c r="P24" s="184"/>
      <c r="Q24" s="5"/>
      <c r="R24" s="5" t="s">
        <v>8</v>
      </c>
      <c r="S24" s="5"/>
      <c r="T24" s="5"/>
      <c r="U24" s="6"/>
      <c r="V24" s="5"/>
      <c r="W24" s="5"/>
      <c r="X24" s="5"/>
      <c r="Y24" s="6"/>
      <c r="Z24" s="5"/>
      <c r="AA24" s="6"/>
    </row>
    <row r="25" spans="1:27" ht="15" customHeight="1">
      <c r="A25" s="215"/>
      <c r="B25" s="215"/>
      <c r="C25" s="5"/>
      <c r="D25" s="5"/>
      <c r="E25" s="5"/>
      <c r="F25" s="6"/>
      <c r="G25" s="5"/>
      <c r="H25" s="6"/>
      <c r="I25" s="5"/>
      <c r="J25" s="6"/>
      <c r="K25" s="5"/>
      <c r="L25" s="6"/>
      <c r="M25" s="6"/>
      <c r="N25" s="6"/>
      <c r="O25" s="6"/>
      <c r="P25" s="184"/>
      <c r="Q25" s="5"/>
      <c r="R25" s="5"/>
      <c r="S25" s="5"/>
      <c r="T25" s="5"/>
      <c r="U25" s="6"/>
      <c r="V25" s="5"/>
      <c r="W25" s="5"/>
      <c r="X25" s="5"/>
      <c r="Y25" s="6"/>
      <c r="Z25" s="5"/>
      <c r="AA25" s="6"/>
    </row>
    <row r="26" spans="1:27" ht="15" customHeight="1">
      <c r="A26" s="181" t="s">
        <v>175</v>
      </c>
      <c r="B26" s="181"/>
      <c r="C26" s="181"/>
      <c r="D26" s="181"/>
      <c r="E26" s="5"/>
      <c r="F26" s="6"/>
      <c r="G26" s="5"/>
      <c r="H26" s="6"/>
      <c r="I26" s="5"/>
      <c r="J26" s="6"/>
      <c r="K26" s="5"/>
      <c r="L26" s="6"/>
      <c r="M26" s="6"/>
      <c r="N26" s="6"/>
      <c r="O26" s="6"/>
      <c r="P26" s="184"/>
      <c r="Q26" s="5"/>
      <c r="R26" s="5" t="s">
        <v>169</v>
      </c>
      <c r="S26" s="5"/>
      <c r="T26" s="5"/>
      <c r="U26" s="6"/>
      <c r="V26" s="5"/>
      <c r="W26" s="5"/>
      <c r="X26" s="5"/>
      <c r="Y26" s="6"/>
      <c r="Z26" s="5"/>
      <c r="AA26" s="6"/>
    </row>
    <row r="27" spans="1:27" ht="15" customHeight="1">
      <c r="A27" s="215" t="s">
        <v>170</v>
      </c>
      <c r="B27" s="215"/>
      <c r="C27" s="5"/>
      <c r="D27" s="5"/>
      <c r="E27" s="5"/>
      <c r="F27" s="6"/>
      <c r="G27" s="5"/>
      <c r="H27" s="6"/>
      <c r="I27" s="5"/>
      <c r="J27" s="6"/>
      <c r="K27" s="5"/>
      <c r="L27" s="6"/>
      <c r="M27" s="6"/>
      <c r="N27" s="6"/>
      <c r="O27" s="6"/>
      <c r="P27" s="184"/>
      <c r="Q27" s="5"/>
      <c r="R27" s="5" t="s">
        <v>171</v>
      </c>
      <c r="S27" s="5"/>
      <c r="T27" s="5"/>
      <c r="U27" s="6"/>
      <c r="V27" s="5"/>
      <c r="W27" s="5"/>
      <c r="X27" s="5"/>
      <c r="Y27" s="6"/>
      <c r="Z27" s="5"/>
      <c r="AA27" s="6"/>
    </row>
    <row r="28" spans="1:27" ht="15" customHeight="1">
      <c r="A28" s="215"/>
      <c r="B28" s="215"/>
      <c r="C28" s="5"/>
      <c r="D28" s="5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184"/>
      <c r="Q28" s="6"/>
      <c r="R28" s="5"/>
      <c r="S28" s="5"/>
      <c r="T28" s="5"/>
      <c r="U28" s="5"/>
      <c r="V28" s="5"/>
      <c r="W28" s="6"/>
      <c r="X28" s="5"/>
      <c r="Y28" s="5"/>
      <c r="Z28" s="5"/>
      <c r="AA28" s="6"/>
    </row>
    <row r="29" spans="1:27" ht="33.75" customHeight="1">
      <c r="A29" s="216" t="s">
        <v>172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0"/>
      <c r="AA29" s="20"/>
    </row>
    <row r="30" spans="1:25" s="22" customFormat="1" ht="18.75" customHeight="1">
      <c r="A30" s="225" t="s">
        <v>28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</row>
    <row r="31" spans="1:27" ht="15" customHeight="1">
      <c r="A31" s="226" t="s">
        <v>21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1"/>
      <c r="AA31" s="21"/>
    </row>
    <row r="32" spans="1:25" ht="18.75" customHeight="1">
      <c r="A32" s="219" t="s">
        <v>177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1:25" ht="1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</row>
    <row r="34" spans="1:25" s="75" customFormat="1" ht="33.75" customHeight="1">
      <c r="A34" s="72" t="s">
        <v>31</v>
      </c>
      <c r="B34" s="72" t="s">
        <v>19</v>
      </c>
      <c r="C34" s="72" t="s">
        <v>20</v>
      </c>
      <c r="D34" s="73" t="s">
        <v>46</v>
      </c>
      <c r="E34" s="213" t="s">
        <v>47</v>
      </c>
      <c r="F34" s="214"/>
      <c r="G34" s="213" t="s">
        <v>48</v>
      </c>
      <c r="H34" s="214"/>
      <c r="I34" s="213" t="s">
        <v>49</v>
      </c>
      <c r="J34" s="214"/>
      <c r="K34" s="213" t="s">
        <v>50</v>
      </c>
      <c r="L34" s="214"/>
      <c r="M34" s="213" t="s">
        <v>51</v>
      </c>
      <c r="N34" s="214"/>
      <c r="O34" s="213" t="s">
        <v>52</v>
      </c>
      <c r="P34" s="214"/>
      <c r="Q34" s="213" t="s">
        <v>53</v>
      </c>
      <c r="R34" s="214"/>
      <c r="S34" s="213" t="s">
        <v>54</v>
      </c>
      <c r="T34" s="214"/>
      <c r="U34" s="213" t="s">
        <v>55</v>
      </c>
      <c r="V34" s="214"/>
      <c r="W34" s="213" t="s">
        <v>56</v>
      </c>
      <c r="X34" s="214"/>
      <c r="Y34" s="74" t="s">
        <v>22</v>
      </c>
    </row>
    <row r="35" spans="1:25" ht="12.75">
      <c r="A35" s="4"/>
      <c r="B35" s="4"/>
      <c r="C35" s="4"/>
      <c r="D35" s="63"/>
      <c r="E35" s="4" t="s">
        <v>11</v>
      </c>
      <c r="F35" s="7" t="s">
        <v>57</v>
      </c>
      <c r="G35" s="4" t="s">
        <v>12</v>
      </c>
      <c r="H35" s="7" t="s">
        <v>57</v>
      </c>
      <c r="I35" s="4" t="s">
        <v>13</v>
      </c>
      <c r="J35" s="7" t="s">
        <v>57</v>
      </c>
      <c r="K35" s="4" t="s">
        <v>14</v>
      </c>
      <c r="L35" s="7" t="s">
        <v>57</v>
      </c>
      <c r="M35" s="4" t="s">
        <v>15</v>
      </c>
      <c r="N35" s="7" t="s">
        <v>57</v>
      </c>
      <c r="O35" s="4" t="s">
        <v>16</v>
      </c>
      <c r="P35" s="11" t="s">
        <v>57</v>
      </c>
      <c r="Q35" s="10" t="s">
        <v>17</v>
      </c>
      <c r="R35" s="7" t="s">
        <v>57</v>
      </c>
      <c r="S35" s="10" t="s">
        <v>18</v>
      </c>
      <c r="T35" s="7" t="s">
        <v>57</v>
      </c>
      <c r="U35" s="4" t="s">
        <v>10</v>
      </c>
      <c r="V35" s="7" t="s">
        <v>57</v>
      </c>
      <c r="W35" s="4" t="s">
        <v>29</v>
      </c>
      <c r="X35" s="7" t="s">
        <v>57</v>
      </c>
      <c r="Y35" s="7"/>
    </row>
    <row r="36" spans="1:25" s="13" customFormat="1" ht="12.75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2">
        <v>7</v>
      </c>
      <c r="H36" s="12">
        <v>8</v>
      </c>
      <c r="I36" s="12">
        <v>9</v>
      </c>
      <c r="J36" s="12">
        <v>10</v>
      </c>
      <c r="K36" s="12">
        <v>11</v>
      </c>
      <c r="L36" s="12">
        <v>12</v>
      </c>
      <c r="M36" s="12">
        <v>13</v>
      </c>
      <c r="N36" s="12">
        <v>14</v>
      </c>
      <c r="O36" s="12">
        <v>15</v>
      </c>
      <c r="P36" s="12">
        <v>16</v>
      </c>
      <c r="Q36" s="12">
        <v>17</v>
      </c>
      <c r="R36" s="12">
        <v>18</v>
      </c>
      <c r="S36" s="12">
        <v>19</v>
      </c>
      <c r="T36" s="12">
        <v>20</v>
      </c>
      <c r="U36" s="12">
        <v>21</v>
      </c>
      <c r="V36" s="12">
        <v>22</v>
      </c>
      <c r="W36" s="12">
        <v>23</v>
      </c>
      <c r="X36" s="12">
        <v>24</v>
      </c>
      <c r="Y36" s="12">
        <v>25</v>
      </c>
    </row>
    <row r="37" spans="1:25" ht="15" customHeight="1">
      <c r="A37" s="197" t="s">
        <v>32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</row>
    <row r="38" spans="1:25" ht="15" customHeight="1">
      <c r="A38" s="197" t="s">
        <v>33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198"/>
      <c r="V38" s="198"/>
      <c r="W38" s="198"/>
      <c r="X38" s="198"/>
      <c r="Y38" s="199"/>
    </row>
    <row r="39" spans="1:25" s="102" customFormat="1" ht="32.25" customHeight="1">
      <c r="A39" s="217" t="s">
        <v>34</v>
      </c>
      <c r="B39" s="100" t="s">
        <v>67</v>
      </c>
      <c r="C39" s="39">
        <v>1</v>
      </c>
      <c r="D39" s="53">
        <v>3974</v>
      </c>
      <c r="E39" s="56">
        <v>1.5</v>
      </c>
      <c r="F39" s="40">
        <f>D39*E39</f>
        <v>5961</v>
      </c>
      <c r="G39" s="56">
        <v>0.2</v>
      </c>
      <c r="H39" s="40">
        <f>F39*G39</f>
        <v>1192.2</v>
      </c>
      <c r="I39" s="39"/>
      <c r="J39" s="40"/>
      <c r="K39" s="56">
        <v>0.3</v>
      </c>
      <c r="L39" s="40">
        <f>F39*K39</f>
        <v>1788.3</v>
      </c>
      <c r="M39" s="101">
        <v>0.6</v>
      </c>
      <c r="N39" s="40">
        <f>F39*M39</f>
        <v>3576.6</v>
      </c>
      <c r="O39" s="39">
        <v>1.8</v>
      </c>
      <c r="P39" s="40">
        <f>F39*O39</f>
        <v>10729.800000000001</v>
      </c>
      <c r="Q39" s="40">
        <v>0.25</v>
      </c>
      <c r="R39" s="40">
        <f>F39*Q39</f>
        <v>1490.25</v>
      </c>
      <c r="S39" s="40"/>
      <c r="T39" s="40"/>
      <c r="U39" s="39"/>
      <c r="V39" s="40"/>
      <c r="W39" s="39"/>
      <c r="X39" s="40"/>
      <c r="Y39" s="40">
        <f>(F39+H39+J39+L39+N39+P39+R39+T39+V39+X39)*C39</f>
        <v>24738.15</v>
      </c>
    </row>
    <row r="40" spans="1:25" s="102" customFormat="1" ht="32.25" customHeight="1">
      <c r="A40" s="218"/>
      <c r="B40" s="47" t="s">
        <v>75</v>
      </c>
      <c r="C40" s="39">
        <v>1</v>
      </c>
      <c r="D40" s="53">
        <v>3974</v>
      </c>
      <c r="E40" s="56">
        <v>1.5</v>
      </c>
      <c r="F40" s="40">
        <f>D40*E40</f>
        <v>5961</v>
      </c>
      <c r="G40" s="56">
        <v>0.1</v>
      </c>
      <c r="H40" s="40">
        <f>F40*G40</f>
        <v>596.1</v>
      </c>
      <c r="I40" s="39"/>
      <c r="J40" s="40"/>
      <c r="K40" s="56">
        <v>0.3</v>
      </c>
      <c r="L40" s="40">
        <f>F40*K40</f>
        <v>1788.3</v>
      </c>
      <c r="M40" s="101">
        <v>0.6</v>
      </c>
      <c r="N40" s="40">
        <f>F40*M40</f>
        <v>3576.6</v>
      </c>
      <c r="O40" s="39">
        <v>1</v>
      </c>
      <c r="P40" s="40">
        <f>F40*O40</f>
        <v>5961</v>
      </c>
      <c r="Q40" s="40">
        <v>0.25</v>
      </c>
      <c r="R40" s="40">
        <f>F40*Q40</f>
        <v>1490.25</v>
      </c>
      <c r="S40" s="40"/>
      <c r="T40" s="40"/>
      <c r="U40" s="39"/>
      <c r="V40" s="40"/>
      <c r="W40" s="39"/>
      <c r="X40" s="40"/>
      <c r="Y40" s="40">
        <f>(F40+H40+J40+L40+N40+P40+R40+T40+V40+X40)*C40</f>
        <v>19373.25</v>
      </c>
    </row>
    <row r="41" spans="1:25" ht="15.75" customHeight="1">
      <c r="A41" s="8" t="s">
        <v>0</v>
      </c>
      <c r="B41" s="42" t="s">
        <v>58</v>
      </c>
      <c r="C41" s="8">
        <f>C40+C39</f>
        <v>2</v>
      </c>
      <c r="D41" s="64"/>
      <c r="E41" s="8"/>
      <c r="F41" s="34"/>
      <c r="G41" s="8"/>
      <c r="H41" s="34"/>
      <c r="I41" s="8"/>
      <c r="J41" s="34"/>
      <c r="K41" s="8"/>
      <c r="L41" s="34"/>
      <c r="M41" s="8"/>
      <c r="N41" s="34"/>
      <c r="O41" s="8"/>
      <c r="P41" s="28"/>
      <c r="Q41" s="34"/>
      <c r="R41" s="34"/>
      <c r="S41" s="34"/>
      <c r="T41" s="34"/>
      <c r="U41" s="8"/>
      <c r="V41" s="34"/>
      <c r="W41" s="8"/>
      <c r="X41" s="34"/>
      <c r="Y41" s="34">
        <f>Y40+Y39</f>
        <v>44111.4</v>
      </c>
    </row>
    <row r="42" spans="1:25" ht="26.25" customHeight="1">
      <c r="A42" s="200" t="s">
        <v>24</v>
      </c>
      <c r="B42" s="201"/>
      <c r="C42" s="36">
        <f>SUM(C41)</f>
        <v>2</v>
      </c>
      <c r="D42" s="65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0"/>
      <c r="Q42" s="37"/>
      <c r="R42" s="37"/>
      <c r="S42" s="37"/>
      <c r="T42" s="37"/>
      <c r="U42" s="36"/>
      <c r="V42" s="37"/>
      <c r="W42" s="36"/>
      <c r="X42" s="37"/>
      <c r="Y42" s="37">
        <f>SUM(Y41)</f>
        <v>44111.4</v>
      </c>
    </row>
    <row r="43" spans="1:25" ht="15" customHeight="1">
      <c r="A43" s="197" t="s">
        <v>40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9"/>
    </row>
    <row r="44" spans="1:25" ht="15" customHeight="1">
      <c r="A44" s="197" t="s">
        <v>158</v>
      </c>
      <c r="B44" s="198"/>
      <c r="C44" s="206"/>
      <c r="D44" s="206"/>
      <c r="E44" s="206"/>
      <c r="F44" s="206"/>
      <c r="G44" s="206"/>
      <c r="H44" s="206"/>
      <c r="I44" s="206"/>
      <c r="J44" s="206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7" ht="15" customHeight="1">
      <c r="A45" s="203" t="s">
        <v>39</v>
      </c>
      <c r="B45" s="106" t="s">
        <v>70</v>
      </c>
      <c r="C45" s="54">
        <v>3.5</v>
      </c>
      <c r="D45" s="53">
        <v>3974</v>
      </c>
      <c r="E45" s="56">
        <v>1.1</v>
      </c>
      <c r="F45" s="40">
        <f>D45*E45</f>
        <v>4371.400000000001</v>
      </c>
      <c r="G45" s="56">
        <v>0.2</v>
      </c>
      <c r="H45" s="40">
        <f>F45*G45</f>
        <v>874.2800000000002</v>
      </c>
      <c r="I45" s="39"/>
      <c r="J45" s="40"/>
      <c r="K45" s="39"/>
      <c r="L45" s="40"/>
      <c r="M45" s="39"/>
      <c r="N45" s="40"/>
      <c r="O45" s="39"/>
      <c r="P45" s="38"/>
      <c r="Q45" s="55">
        <v>0.25</v>
      </c>
      <c r="R45" s="45">
        <f>F45*Q45</f>
        <v>1092.8500000000001</v>
      </c>
      <c r="S45" s="40"/>
      <c r="T45" s="40"/>
      <c r="U45" s="39"/>
      <c r="V45" s="40"/>
      <c r="W45" s="39"/>
      <c r="X45" s="40"/>
      <c r="Y45" s="40">
        <f>(F45+H45+J45+L45+N45+P45+R45+T45+V45+X45)*C45</f>
        <v>22184.855000000003</v>
      </c>
      <c r="AA45" s="2">
        <f>C45*D45*E45*0.2</f>
        <v>3059.9800000000005</v>
      </c>
    </row>
    <row r="46" spans="1:27" ht="15" customHeight="1">
      <c r="A46" s="204"/>
      <c r="B46" s="106" t="s">
        <v>70</v>
      </c>
      <c r="C46" s="54">
        <v>1.5</v>
      </c>
      <c r="D46" s="53">
        <v>3974</v>
      </c>
      <c r="E46" s="56">
        <v>1</v>
      </c>
      <c r="F46" s="40">
        <f>D46*E46</f>
        <v>3974</v>
      </c>
      <c r="G46" s="56">
        <v>0.2</v>
      </c>
      <c r="H46" s="40">
        <f>F46*G46</f>
        <v>794.8000000000001</v>
      </c>
      <c r="I46" s="39"/>
      <c r="J46" s="40"/>
      <c r="K46" s="39"/>
      <c r="L46" s="40"/>
      <c r="M46" s="39"/>
      <c r="N46" s="40"/>
      <c r="O46" s="39"/>
      <c r="P46" s="38"/>
      <c r="Q46" s="55">
        <v>0.25</v>
      </c>
      <c r="R46" s="45">
        <f>F46*Q46</f>
        <v>993.5</v>
      </c>
      <c r="S46" s="40"/>
      <c r="T46" s="40"/>
      <c r="U46" s="39"/>
      <c r="V46" s="40"/>
      <c r="W46" s="39"/>
      <c r="X46" s="40"/>
      <c r="Y46" s="40">
        <f>(F46+H46+J46+L46+N46+P46+R46+T46+V46+X46)*C46</f>
        <v>8643.45</v>
      </c>
      <c r="AA46" s="2">
        <f>C46*D46*E46*0.2</f>
        <v>1192.2</v>
      </c>
    </row>
    <row r="47" spans="1:27" ht="15" customHeight="1">
      <c r="A47" s="207"/>
      <c r="B47" s="106" t="s">
        <v>70</v>
      </c>
      <c r="C47" s="54">
        <v>1</v>
      </c>
      <c r="D47" s="53">
        <v>3974</v>
      </c>
      <c r="E47" s="56">
        <v>1.1</v>
      </c>
      <c r="F47" s="40">
        <f>D47*E47</f>
        <v>4371.400000000001</v>
      </c>
      <c r="G47" s="56">
        <v>0.05</v>
      </c>
      <c r="H47" s="40">
        <f>F47*G47</f>
        <v>218.57000000000005</v>
      </c>
      <c r="I47" s="39"/>
      <c r="J47" s="40"/>
      <c r="K47" s="39"/>
      <c r="L47" s="40"/>
      <c r="M47" s="39"/>
      <c r="N47" s="40"/>
      <c r="O47" s="39"/>
      <c r="P47" s="38"/>
      <c r="Q47" s="55">
        <v>0.25</v>
      </c>
      <c r="R47" s="45">
        <f>F47*Q47</f>
        <v>1092.8500000000001</v>
      </c>
      <c r="S47" s="40"/>
      <c r="T47" s="40"/>
      <c r="U47" s="39"/>
      <c r="V47" s="40"/>
      <c r="W47" s="39"/>
      <c r="X47" s="40"/>
      <c r="Y47" s="40">
        <f>(F47+H47+J47+L47+N47+P47+R47+T47+V47+X47)*C47</f>
        <v>5682.820000000001</v>
      </c>
      <c r="AA47" s="2">
        <f>C47*D47*E47*0.2</f>
        <v>874.2800000000002</v>
      </c>
    </row>
    <row r="48" spans="1:27" ht="15.75" customHeight="1">
      <c r="A48" s="8" t="s">
        <v>0</v>
      </c>
      <c r="B48" s="42"/>
      <c r="C48" s="25">
        <f>SUM(C45:C47)</f>
        <v>6</v>
      </c>
      <c r="D48" s="68"/>
      <c r="E48" s="25"/>
      <c r="F48" s="27"/>
      <c r="G48" s="25"/>
      <c r="H48" s="27"/>
      <c r="I48" s="25"/>
      <c r="J48" s="27"/>
      <c r="K48" s="8"/>
      <c r="L48" s="34"/>
      <c r="M48" s="8"/>
      <c r="N48" s="34"/>
      <c r="O48" s="8"/>
      <c r="P48" s="28"/>
      <c r="Q48" s="34"/>
      <c r="R48" s="34"/>
      <c r="S48" s="34"/>
      <c r="T48" s="34"/>
      <c r="U48" s="8"/>
      <c r="V48" s="34"/>
      <c r="W48" s="8"/>
      <c r="X48" s="34"/>
      <c r="Y48" s="34">
        <f>SUM(Y45:Y47)</f>
        <v>36511.12500000001</v>
      </c>
      <c r="AA48" s="2">
        <f>C48*D48*E48*0.2</f>
        <v>0</v>
      </c>
    </row>
    <row r="49" spans="1:25" ht="18.75" customHeight="1">
      <c r="A49" s="197" t="s">
        <v>44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</row>
    <row r="50" spans="1:25" ht="15" customHeight="1">
      <c r="A50" s="208" t="s">
        <v>39</v>
      </c>
      <c r="B50" s="52" t="s">
        <v>9</v>
      </c>
      <c r="C50" s="54">
        <v>0.5</v>
      </c>
      <c r="D50" s="53">
        <v>3974</v>
      </c>
      <c r="E50" s="56">
        <v>1.5</v>
      </c>
      <c r="F50" s="40">
        <f>D50*E50</f>
        <v>5961</v>
      </c>
      <c r="G50" s="56">
        <v>0.1</v>
      </c>
      <c r="H50" s="40">
        <f>F50*G50</f>
        <v>596.1</v>
      </c>
      <c r="I50" s="39"/>
      <c r="J50" s="35"/>
      <c r="K50" s="29"/>
      <c r="L50" s="35"/>
      <c r="M50" s="29"/>
      <c r="N50" s="35"/>
      <c r="O50" s="29"/>
      <c r="P50" s="32"/>
      <c r="Q50" s="35">
        <v>0.25</v>
      </c>
      <c r="R50" s="45">
        <f>F50*Q50</f>
        <v>1490.25</v>
      </c>
      <c r="S50" s="35"/>
      <c r="T50" s="35"/>
      <c r="U50" s="29"/>
      <c r="V50" s="35"/>
      <c r="W50" s="29"/>
      <c r="X50" s="35"/>
      <c r="Y50" s="40">
        <f>(F50+H50+J50+L50+N50+P50+R50+T50+V50+X50)*C50</f>
        <v>4023.675</v>
      </c>
    </row>
    <row r="51" spans="1:25" ht="15" customHeight="1">
      <c r="A51" s="209"/>
      <c r="B51" s="52" t="s">
        <v>9</v>
      </c>
      <c r="C51" s="54">
        <v>0.5</v>
      </c>
      <c r="D51" s="53">
        <v>3974</v>
      </c>
      <c r="E51" s="56">
        <v>1.1</v>
      </c>
      <c r="F51" s="40">
        <f>D51*E51</f>
        <v>4371.400000000001</v>
      </c>
      <c r="G51" s="56">
        <v>0.05</v>
      </c>
      <c r="H51" s="40">
        <f>F51*G51</f>
        <v>218.57000000000005</v>
      </c>
      <c r="I51" s="39"/>
      <c r="J51" s="35"/>
      <c r="K51" s="29"/>
      <c r="L51" s="35"/>
      <c r="M51" s="29"/>
      <c r="N51" s="35"/>
      <c r="O51" s="29"/>
      <c r="P51" s="32"/>
      <c r="Q51" s="35">
        <v>0.25</v>
      </c>
      <c r="R51" s="45">
        <f>F51*Q51</f>
        <v>1092.8500000000001</v>
      </c>
      <c r="S51" s="35"/>
      <c r="T51" s="35"/>
      <c r="U51" s="29"/>
      <c r="V51" s="35"/>
      <c r="W51" s="29"/>
      <c r="X51" s="35"/>
      <c r="Y51" s="40">
        <f>(F51+H51+J51+L51+N51+P51+R51+T51+V51+X51)*C51</f>
        <v>2841.4100000000003</v>
      </c>
    </row>
    <row r="52" spans="1:25" ht="15" customHeight="1">
      <c r="A52" s="209"/>
      <c r="B52" s="52" t="s">
        <v>157</v>
      </c>
      <c r="C52" s="54">
        <v>0.5</v>
      </c>
      <c r="D52" s="53">
        <v>3974</v>
      </c>
      <c r="E52" s="56">
        <v>1.5</v>
      </c>
      <c r="F52" s="40">
        <f>D52*E52</f>
        <v>5961</v>
      </c>
      <c r="G52" s="56">
        <v>1.25</v>
      </c>
      <c r="H52" s="40">
        <f>F52*G52</f>
        <v>7451.25</v>
      </c>
      <c r="I52" s="39"/>
      <c r="J52" s="35"/>
      <c r="K52" s="29"/>
      <c r="L52" s="35"/>
      <c r="M52" s="29"/>
      <c r="N52" s="35"/>
      <c r="O52" s="29"/>
      <c r="P52" s="32"/>
      <c r="Q52" s="35"/>
      <c r="R52" s="45"/>
      <c r="S52" s="35"/>
      <c r="T52" s="35"/>
      <c r="U52" s="29"/>
      <c r="V52" s="35"/>
      <c r="W52" s="29"/>
      <c r="X52" s="35"/>
      <c r="Y52" s="40">
        <f>(F52+H52+J52+L52+N52+P52+R52+T52+V52+X52)*C52</f>
        <v>6706.125</v>
      </c>
    </row>
    <row r="53" spans="1:27" ht="15.75" customHeight="1">
      <c r="A53" s="8" t="s">
        <v>0</v>
      </c>
      <c r="B53" s="42"/>
      <c r="C53" s="8">
        <f>SUM(C50:C52)</f>
        <v>1.5</v>
      </c>
      <c r="D53" s="64"/>
      <c r="E53" s="8"/>
      <c r="F53" s="34"/>
      <c r="G53" s="8"/>
      <c r="H53" s="34"/>
      <c r="I53" s="8"/>
      <c r="J53" s="34"/>
      <c r="K53" s="8"/>
      <c r="L53" s="34"/>
      <c r="M53" s="8"/>
      <c r="N53" s="34"/>
      <c r="O53" s="8"/>
      <c r="P53" s="28"/>
      <c r="Q53" s="34"/>
      <c r="R53" s="34"/>
      <c r="S53" s="34"/>
      <c r="T53" s="34"/>
      <c r="U53" s="8"/>
      <c r="V53" s="34"/>
      <c r="W53" s="8"/>
      <c r="X53" s="34"/>
      <c r="Y53" s="34">
        <f>SUM(Y50:Y52)</f>
        <v>13571.210000000001</v>
      </c>
      <c r="AA53" s="2">
        <f>C53*D53*E53*0.2</f>
        <v>0</v>
      </c>
    </row>
    <row r="54" spans="1:25" ht="12.75">
      <c r="A54" s="197" t="s">
        <v>41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</row>
    <row r="55" spans="1:25" ht="30" customHeight="1">
      <c r="A55" s="24"/>
      <c r="B55" s="1" t="s">
        <v>4</v>
      </c>
      <c r="C55" s="39">
        <v>0.5</v>
      </c>
      <c r="D55" s="53">
        <v>3974</v>
      </c>
      <c r="E55" s="107">
        <v>1.3</v>
      </c>
      <c r="F55" s="40">
        <f>D55*E55</f>
        <v>5166.2</v>
      </c>
      <c r="G55" s="108">
        <v>0.05</v>
      </c>
      <c r="H55" s="40">
        <f>F55*G55</f>
        <v>258.31</v>
      </c>
      <c r="I55" s="39"/>
      <c r="J55" s="40"/>
      <c r="K55" s="107"/>
      <c r="L55" s="40"/>
      <c r="M55" s="107">
        <v>0.6</v>
      </c>
      <c r="N55" s="40">
        <f>F55*M55</f>
        <v>3099.72</v>
      </c>
      <c r="O55" s="39"/>
      <c r="P55" s="40"/>
      <c r="Q55" s="40">
        <v>0.25</v>
      </c>
      <c r="R55" s="40">
        <f>F55*Q55</f>
        <v>1291.55</v>
      </c>
      <c r="S55" s="40"/>
      <c r="T55" s="40"/>
      <c r="U55" s="39"/>
      <c r="V55" s="40"/>
      <c r="W55" s="39"/>
      <c r="X55" s="40"/>
      <c r="Y55" s="40">
        <f>(F55+H55+J55+L55+N55+P55+R55+T55+V55+X55)*C55</f>
        <v>4907.889999999999</v>
      </c>
    </row>
    <row r="56" spans="1:27" ht="15.75" customHeight="1">
      <c r="A56" s="8" t="s">
        <v>0</v>
      </c>
      <c r="B56" s="42"/>
      <c r="C56" s="8">
        <f>SUM(C55:C55)</f>
        <v>0.5</v>
      </c>
      <c r="D56" s="64"/>
      <c r="E56" s="8"/>
      <c r="F56" s="34"/>
      <c r="G56" s="8"/>
      <c r="H56" s="34"/>
      <c r="I56" s="8"/>
      <c r="J56" s="34"/>
      <c r="K56" s="8"/>
      <c r="L56" s="34"/>
      <c r="M56" s="8"/>
      <c r="N56" s="34"/>
      <c r="O56" s="8"/>
      <c r="P56" s="28"/>
      <c r="Q56" s="34"/>
      <c r="R56" s="34"/>
      <c r="S56" s="34"/>
      <c r="T56" s="34"/>
      <c r="U56" s="8"/>
      <c r="V56" s="34"/>
      <c r="W56" s="8"/>
      <c r="X56" s="34"/>
      <c r="Y56" s="34">
        <f>SUM(Y55:Y55)</f>
        <v>4907.889999999999</v>
      </c>
      <c r="AA56" s="2">
        <f>C56*D56*E56*0.2</f>
        <v>0</v>
      </c>
    </row>
    <row r="57" spans="1:25" ht="24.75" customHeight="1">
      <c r="A57" s="200" t="s">
        <v>26</v>
      </c>
      <c r="B57" s="201"/>
      <c r="C57" s="30">
        <f>SUM(C56+C53+C48)</f>
        <v>8</v>
      </c>
      <c r="D57" s="65"/>
      <c r="E57" s="36"/>
      <c r="F57" s="37"/>
      <c r="G57" s="36"/>
      <c r="H57" s="37"/>
      <c r="I57" s="36"/>
      <c r="J57" s="37"/>
      <c r="K57" s="36"/>
      <c r="L57" s="37"/>
      <c r="M57" s="36"/>
      <c r="N57" s="37"/>
      <c r="O57" s="36"/>
      <c r="P57" s="30"/>
      <c r="Q57" s="37"/>
      <c r="R57" s="37"/>
      <c r="S57" s="37"/>
      <c r="T57" s="37"/>
      <c r="U57" s="36"/>
      <c r="V57" s="37"/>
      <c r="W57" s="36"/>
      <c r="X57" s="37"/>
      <c r="Y57" s="37">
        <f>Y56+Y53+Y48</f>
        <v>54990.225000000006</v>
      </c>
    </row>
    <row r="58" spans="1:25" s="41" customFormat="1" ht="15" customHeight="1">
      <c r="A58" s="197" t="s">
        <v>42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9"/>
    </row>
    <row r="59" spans="1:25" s="41" customFormat="1" ht="15" customHeight="1">
      <c r="A59" s="197" t="s">
        <v>43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</row>
    <row r="60" spans="1:25" ht="30" customHeight="1">
      <c r="A60" s="23" t="s">
        <v>36</v>
      </c>
      <c r="B60" s="109" t="s">
        <v>3</v>
      </c>
      <c r="C60" s="57">
        <v>3</v>
      </c>
      <c r="D60" s="53">
        <v>3974</v>
      </c>
      <c r="E60" s="29"/>
      <c r="F60" s="35"/>
      <c r="G60" s="29"/>
      <c r="H60" s="35"/>
      <c r="I60" s="29"/>
      <c r="J60" s="35"/>
      <c r="K60" s="29"/>
      <c r="L60" s="35"/>
      <c r="M60" s="29"/>
      <c r="N60" s="35"/>
      <c r="O60" s="29"/>
      <c r="P60" s="32"/>
      <c r="Q60" s="35"/>
      <c r="R60" s="35"/>
      <c r="S60" s="35"/>
      <c r="T60" s="35"/>
      <c r="U60" s="29"/>
      <c r="V60" s="35"/>
      <c r="W60" s="32">
        <v>1.3</v>
      </c>
      <c r="X60" s="35">
        <f>D60*W60</f>
        <v>5166.2</v>
      </c>
      <c r="Y60" s="40">
        <f>(F60+H60+J60+L60+N60+P60+R60+T60+V60+X60)*C60</f>
        <v>15498.599999999999</v>
      </c>
    </row>
    <row r="61" spans="1:27" ht="15.75" customHeight="1">
      <c r="A61" s="8" t="s">
        <v>0</v>
      </c>
      <c r="B61" s="43"/>
      <c r="C61" s="8">
        <f>SUM(C60)</f>
        <v>3</v>
      </c>
      <c r="D61" s="64"/>
      <c r="E61" s="8"/>
      <c r="F61" s="34"/>
      <c r="G61" s="8"/>
      <c r="H61" s="34"/>
      <c r="I61" s="8"/>
      <c r="J61" s="34"/>
      <c r="K61" s="8"/>
      <c r="L61" s="34"/>
      <c r="M61" s="8"/>
      <c r="N61" s="34"/>
      <c r="O61" s="8"/>
      <c r="P61" s="28"/>
      <c r="Q61" s="34"/>
      <c r="R61" s="34"/>
      <c r="S61" s="34"/>
      <c r="T61" s="34"/>
      <c r="U61" s="8"/>
      <c r="V61" s="34"/>
      <c r="W61" s="8"/>
      <c r="X61" s="34"/>
      <c r="Y61" s="34">
        <f>SUM(Y60)</f>
        <v>15498.599999999999</v>
      </c>
      <c r="AA61" s="2">
        <f>C61*D61*E61*0.2</f>
        <v>0</v>
      </c>
    </row>
    <row r="62" spans="1:25" ht="29.25" customHeight="1">
      <c r="A62" s="110" t="s">
        <v>39</v>
      </c>
      <c r="B62" s="48" t="s">
        <v>66</v>
      </c>
      <c r="C62" s="57">
        <v>0.5</v>
      </c>
      <c r="D62" s="53">
        <v>3974</v>
      </c>
      <c r="E62" s="29"/>
      <c r="F62" s="35"/>
      <c r="G62" s="29"/>
      <c r="H62" s="35"/>
      <c r="I62" s="29"/>
      <c r="J62" s="35"/>
      <c r="K62" s="29"/>
      <c r="L62" s="35"/>
      <c r="M62" s="29"/>
      <c r="N62" s="35"/>
      <c r="O62" s="29"/>
      <c r="P62" s="32"/>
      <c r="Q62" s="35"/>
      <c r="R62" s="35"/>
      <c r="S62" s="35"/>
      <c r="T62" s="35"/>
      <c r="U62" s="29"/>
      <c r="V62" s="35"/>
      <c r="W62" s="32">
        <v>1.16</v>
      </c>
      <c r="X62" s="35">
        <f>D62*W62</f>
        <v>4609.839999999999</v>
      </c>
      <c r="Y62" s="40">
        <f>(D62*W62)*C62</f>
        <v>2304.9199999999996</v>
      </c>
    </row>
    <row r="63" spans="1:25" ht="15.75" customHeight="1">
      <c r="A63" s="8" t="s">
        <v>0</v>
      </c>
      <c r="B63" s="42"/>
      <c r="C63" s="8">
        <f>SUM(C62:C62)</f>
        <v>0.5</v>
      </c>
      <c r="D63" s="64"/>
      <c r="E63" s="8"/>
      <c r="F63" s="34"/>
      <c r="G63" s="8"/>
      <c r="H63" s="34"/>
      <c r="I63" s="8"/>
      <c r="J63" s="34"/>
      <c r="K63" s="8"/>
      <c r="L63" s="34"/>
      <c r="M63" s="8"/>
      <c r="N63" s="34"/>
      <c r="O63" s="8"/>
      <c r="P63" s="28"/>
      <c r="Q63" s="34"/>
      <c r="R63" s="34"/>
      <c r="S63" s="34"/>
      <c r="T63" s="34"/>
      <c r="U63" s="8"/>
      <c r="V63" s="34"/>
      <c r="W63" s="8"/>
      <c r="X63" s="34"/>
      <c r="Y63" s="34">
        <f>SUM(Y62:Y62)</f>
        <v>2304.9199999999996</v>
      </c>
    </row>
    <row r="64" spans="1:25" ht="15" customHeight="1">
      <c r="A64" s="197" t="s">
        <v>45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9"/>
    </row>
    <row r="65" spans="1:25" ht="15.75" customHeight="1">
      <c r="A65" s="203" t="s">
        <v>39</v>
      </c>
      <c r="B65" s="48" t="s">
        <v>71</v>
      </c>
      <c r="C65" s="57">
        <v>0.5</v>
      </c>
      <c r="D65" s="53">
        <v>3974</v>
      </c>
      <c r="E65" s="29"/>
      <c r="F65" s="35"/>
      <c r="G65" s="29"/>
      <c r="H65" s="35"/>
      <c r="I65" s="29"/>
      <c r="J65" s="35"/>
      <c r="K65" s="29"/>
      <c r="L65" s="35"/>
      <c r="M65" s="29"/>
      <c r="N65" s="35"/>
      <c r="O65" s="29"/>
      <c r="P65" s="32"/>
      <c r="Q65" s="35"/>
      <c r="R65" s="35"/>
      <c r="S65" s="35"/>
      <c r="T65" s="35"/>
      <c r="U65" s="29"/>
      <c r="V65" s="35"/>
      <c r="W65" s="32">
        <v>1</v>
      </c>
      <c r="X65" s="35">
        <f aca="true" t="shared" si="0" ref="X65:X74">D65*W65</f>
        <v>3974</v>
      </c>
      <c r="Y65" s="35">
        <f aca="true" t="shared" si="1" ref="Y65:Y74">(D65*W65)*C65</f>
        <v>1987</v>
      </c>
    </row>
    <row r="66" spans="1:25" ht="15.75" customHeight="1">
      <c r="A66" s="204"/>
      <c r="B66" s="47" t="s">
        <v>62</v>
      </c>
      <c r="C66" s="57">
        <v>0.5</v>
      </c>
      <c r="D66" s="53">
        <v>3974</v>
      </c>
      <c r="E66" s="29"/>
      <c r="F66" s="35"/>
      <c r="G66" s="29"/>
      <c r="H66" s="35"/>
      <c r="I66" s="29"/>
      <c r="J66" s="35"/>
      <c r="K66" s="29"/>
      <c r="L66" s="35"/>
      <c r="M66" s="29"/>
      <c r="N66" s="35"/>
      <c r="O66" s="29"/>
      <c r="P66" s="32"/>
      <c r="Q66" s="35"/>
      <c r="R66" s="35"/>
      <c r="S66" s="35"/>
      <c r="T66" s="35"/>
      <c r="U66" s="29"/>
      <c r="V66" s="35"/>
      <c r="W66" s="32">
        <v>1</v>
      </c>
      <c r="X66" s="35">
        <f t="shared" si="0"/>
        <v>3974</v>
      </c>
      <c r="Y66" s="35">
        <f t="shared" si="1"/>
        <v>1987</v>
      </c>
    </row>
    <row r="67" spans="1:25" ht="15.75" customHeight="1">
      <c r="A67" s="204"/>
      <c r="B67" s="48" t="s">
        <v>63</v>
      </c>
      <c r="C67" s="57">
        <v>0.75</v>
      </c>
      <c r="D67" s="53">
        <v>3974</v>
      </c>
      <c r="E67" s="29"/>
      <c r="F67" s="35"/>
      <c r="G67" s="29"/>
      <c r="H67" s="35"/>
      <c r="I67" s="29"/>
      <c r="J67" s="35"/>
      <c r="K67" s="29"/>
      <c r="L67" s="35"/>
      <c r="M67" s="29"/>
      <c r="N67" s="35"/>
      <c r="O67" s="29"/>
      <c r="P67" s="32"/>
      <c r="Q67" s="35"/>
      <c r="R67" s="35"/>
      <c r="S67" s="35"/>
      <c r="T67" s="35"/>
      <c r="U67" s="29"/>
      <c r="V67" s="35"/>
      <c r="W67" s="32">
        <v>1</v>
      </c>
      <c r="X67" s="35">
        <f t="shared" si="0"/>
        <v>3974</v>
      </c>
      <c r="Y67" s="35">
        <f t="shared" si="1"/>
        <v>2980.5</v>
      </c>
    </row>
    <row r="68" spans="1:25" ht="15.75" customHeight="1">
      <c r="A68" s="204"/>
      <c r="B68" s="48" t="s">
        <v>65</v>
      </c>
      <c r="C68" s="57">
        <v>6.5</v>
      </c>
      <c r="D68" s="53">
        <v>3974</v>
      </c>
      <c r="E68" s="29"/>
      <c r="F68" s="35"/>
      <c r="G68" s="29"/>
      <c r="H68" s="35"/>
      <c r="I68" s="29"/>
      <c r="J68" s="35"/>
      <c r="K68" s="29"/>
      <c r="L68" s="35"/>
      <c r="M68" s="29"/>
      <c r="N68" s="35"/>
      <c r="O68" s="29"/>
      <c r="P68" s="32"/>
      <c r="Q68" s="35"/>
      <c r="R68" s="35"/>
      <c r="S68" s="35"/>
      <c r="T68" s="35"/>
      <c r="U68" s="29"/>
      <c r="V68" s="35"/>
      <c r="W68" s="32">
        <v>1</v>
      </c>
      <c r="X68" s="35">
        <f t="shared" si="0"/>
        <v>3974</v>
      </c>
      <c r="Y68" s="35">
        <f t="shared" si="1"/>
        <v>25831</v>
      </c>
    </row>
    <row r="69" spans="1:25" ht="15.75" customHeight="1">
      <c r="A69" s="204"/>
      <c r="B69" s="48" t="s">
        <v>72</v>
      </c>
      <c r="C69" s="57">
        <v>0.5</v>
      </c>
      <c r="D69" s="53">
        <v>3974</v>
      </c>
      <c r="E69" s="29"/>
      <c r="F69" s="35"/>
      <c r="G69" s="29"/>
      <c r="H69" s="35"/>
      <c r="I69" s="29"/>
      <c r="J69" s="35"/>
      <c r="K69" s="29"/>
      <c r="L69" s="35"/>
      <c r="M69" s="29"/>
      <c r="N69" s="35"/>
      <c r="O69" s="29"/>
      <c r="P69" s="32"/>
      <c r="Q69" s="35"/>
      <c r="R69" s="35"/>
      <c r="S69" s="35"/>
      <c r="T69" s="35"/>
      <c r="U69" s="29"/>
      <c r="V69" s="35"/>
      <c r="W69" s="32">
        <v>1</v>
      </c>
      <c r="X69" s="35">
        <f t="shared" si="0"/>
        <v>3974</v>
      </c>
      <c r="Y69" s="35">
        <f t="shared" si="1"/>
        <v>1987</v>
      </c>
    </row>
    <row r="70" spans="1:25" ht="15.75" customHeight="1">
      <c r="A70" s="204"/>
      <c r="B70" s="47" t="s">
        <v>76</v>
      </c>
      <c r="C70" s="57">
        <v>1</v>
      </c>
      <c r="D70" s="53">
        <v>3974</v>
      </c>
      <c r="E70" s="29"/>
      <c r="F70" s="35"/>
      <c r="G70" s="29"/>
      <c r="H70" s="35"/>
      <c r="I70" s="29"/>
      <c r="J70" s="35"/>
      <c r="K70" s="29"/>
      <c r="L70" s="35"/>
      <c r="M70" s="29"/>
      <c r="N70" s="35"/>
      <c r="O70" s="29"/>
      <c r="P70" s="32"/>
      <c r="Q70" s="35"/>
      <c r="R70" s="35"/>
      <c r="S70" s="35"/>
      <c r="T70" s="35"/>
      <c r="U70" s="29"/>
      <c r="V70" s="35"/>
      <c r="W70" s="32">
        <v>1</v>
      </c>
      <c r="X70" s="35">
        <f t="shared" si="0"/>
        <v>3974</v>
      </c>
      <c r="Y70" s="35">
        <f t="shared" si="1"/>
        <v>3974</v>
      </c>
    </row>
    <row r="71" spans="1:25" ht="15" customHeight="1">
      <c r="A71" s="204"/>
      <c r="B71" s="109" t="s">
        <v>64</v>
      </c>
      <c r="C71" s="57">
        <v>1</v>
      </c>
      <c r="D71" s="53">
        <v>3974</v>
      </c>
      <c r="E71" s="29"/>
      <c r="F71" s="35"/>
      <c r="G71" s="29"/>
      <c r="H71" s="35"/>
      <c r="I71" s="29"/>
      <c r="J71" s="35"/>
      <c r="K71" s="29"/>
      <c r="L71" s="35"/>
      <c r="M71" s="29"/>
      <c r="N71" s="35"/>
      <c r="O71" s="29"/>
      <c r="P71" s="32"/>
      <c r="Q71" s="35"/>
      <c r="R71" s="35"/>
      <c r="S71" s="35"/>
      <c r="T71" s="35"/>
      <c r="U71" s="29"/>
      <c r="V71" s="35"/>
      <c r="W71" s="32">
        <v>1</v>
      </c>
      <c r="X71" s="35">
        <f t="shared" si="0"/>
        <v>3974</v>
      </c>
      <c r="Y71" s="40">
        <f t="shared" si="1"/>
        <v>3974</v>
      </c>
    </row>
    <row r="72" spans="1:25" ht="15" customHeight="1">
      <c r="A72" s="204"/>
      <c r="B72" s="109" t="s">
        <v>77</v>
      </c>
      <c r="C72" s="57">
        <v>1</v>
      </c>
      <c r="D72" s="53">
        <v>3974</v>
      </c>
      <c r="E72" s="29"/>
      <c r="F72" s="35"/>
      <c r="G72" s="29"/>
      <c r="H72" s="35"/>
      <c r="I72" s="29"/>
      <c r="J72" s="35"/>
      <c r="K72" s="29"/>
      <c r="L72" s="35"/>
      <c r="M72" s="29"/>
      <c r="N72" s="35"/>
      <c r="O72" s="29"/>
      <c r="P72" s="32"/>
      <c r="Q72" s="35"/>
      <c r="R72" s="35"/>
      <c r="S72" s="35"/>
      <c r="T72" s="35"/>
      <c r="U72" s="29"/>
      <c r="V72" s="35"/>
      <c r="W72" s="32">
        <v>1</v>
      </c>
      <c r="X72" s="35">
        <f t="shared" si="0"/>
        <v>3974</v>
      </c>
      <c r="Y72" s="40">
        <f t="shared" si="1"/>
        <v>3974</v>
      </c>
    </row>
    <row r="73" spans="1:25" ht="27" customHeight="1">
      <c r="A73" s="204"/>
      <c r="B73" s="48" t="s">
        <v>5</v>
      </c>
      <c r="C73" s="57">
        <v>1</v>
      </c>
      <c r="D73" s="53">
        <v>3974</v>
      </c>
      <c r="E73" s="29"/>
      <c r="F73" s="35"/>
      <c r="G73" s="29"/>
      <c r="H73" s="35"/>
      <c r="I73" s="29"/>
      <c r="J73" s="35"/>
      <c r="K73" s="29"/>
      <c r="L73" s="35"/>
      <c r="M73" s="29"/>
      <c r="N73" s="35"/>
      <c r="O73" s="29"/>
      <c r="P73" s="32"/>
      <c r="Q73" s="35"/>
      <c r="R73" s="35"/>
      <c r="S73" s="35"/>
      <c r="T73" s="35"/>
      <c r="U73" s="29"/>
      <c r="V73" s="35"/>
      <c r="W73" s="32">
        <v>1</v>
      </c>
      <c r="X73" s="35">
        <f t="shared" si="0"/>
        <v>3974</v>
      </c>
      <c r="Y73" s="35">
        <f t="shared" si="1"/>
        <v>3974</v>
      </c>
    </row>
    <row r="74" spans="1:25" ht="26.25" customHeight="1">
      <c r="A74" s="205"/>
      <c r="B74" s="71" t="s">
        <v>73</v>
      </c>
      <c r="C74" s="57">
        <v>1</v>
      </c>
      <c r="D74" s="53">
        <v>3974</v>
      </c>
      <c r="E74" s="29"/>
      <c r="F74" s="35"/>
      <c r="G74" s="29"/>
      <c r="H74" s="35"/>
      <c r="I74" s="29"/>
      <c r="J74" s="35"/>
      <c r="K74" s="29"/>
      <c r="L74" s="35"/>
      <c r="M74" s="29"/>
      <c r="N74" s="35"/>
      <c r="O74" s="29"/>
      <c r="P74" s="32"/>
      <c r="Q74" s="35"/>
      <c r="R74" s="35"/>
      <c r="S74" s="35"/>
      <c r="T74" s="35"/>
      <c r="U74" s="29"/>
      <c r="V74" s="35"/>
      <c r="W74" s="32">
        <v>1</v>
      </c>
      <c r="X74" s="35">
        <f t="shared" si="0"/>
        <v>3974</v>
      </c>
      <c r="Y74" s="35">
        <f t="shared" si="1"/>
        <v>3974</v>
      </c>
    </row>
    <row r="75" spans="1:25" ht="15.75" customHeight="1">
      <c r="A75" s="8" t="s">
        <v>0</v>
      </c>
      <c r="B75" s="42"/>
      <c r="C75" s="8">
        <f>C74+C73+C72+C71+C70+C69+C68+C67+C66+C65</f>
        <v>13.75</v>
      </c>
      <c r="D75" s="64"/>
      <c r="E75" s="8"/>
      <c r="F75" s="34"/>
      <c r="G75" s="8"/>
      <c r="H75" s="34"/>
      <c r="I75" s="8"/>
      <c r="J75" s="34"/>
      <c r="K75" s="8"/>
      <c r="L75" s="34"/>
      <c r="M75" s="8"/>
      <c r="N75" s="34"/>
      <c r="O75" s="8"/>
      <c r="P75" s="28"/>
      <c r="Q75" s="34"/>
      <c r="R75" s="34"/>
      <c r="S75" s="34"/>
      <c r="T75" s="34"/>
      <c r="U75" s="8"/>
      <c r="V75" s="34"/>
      <c r="W75" s="8"/>
      <c r="X75" s="34"/>
      <c r="Y75" s="34">
        <f>SUM(Y65:Y74)</f>
        <v>54642.5</v>
      </c>
    </row>
    <row r="76" spans="1:25" ht="24.75" customHeight="1">
      <c r="A76" s="200" t="s">
        <v>27</v>
      </c>
      <c r="B76" s="201"/>
      <c r="C76" s="30">
        <f>C75+C63+C61</f>
        <v>17.25</v>
      </c>
      <c r="D76" s="65"/>
      <c r="E76" s="36"/>
      <c r="F76" s="37"/>
      <c r="G76" s="36"/>
      <c r="H76" s="37"/>
      <c r="I76" s="36"/>
      <c r="J76" s="37"/>
      <c r="K76" s="36"/>
      <c r="L76" s="37"/>
      <c r="M76" s="36"/>
      <c r="N76" s="37"/>
      <c r="O76" s="36"/>
      <c r="P76" s="30"/>
      <c r="Q76" s="37"/>
      <c r="R76" s="37"/>
      <c r="S76" s="37"/>
      <c r="T76" s="37"/>
      <c r="U76" s="36"/>
      <c r="V76" s="37"/>
      <c r="W76" s="36"/>
      <c r="X76" s="37"/>
      <c r="Y76" s="37">
        <f>Y75+Y63+Y61</f>
        <v>72446.01999999999</v>
      </c>
    </row>
    <row r="77" spans="1:25" ht="24.75" customHeight="1">
      <c r="A77" s="200" t="s">
        <v>159</v>
      </c>
      <c r="B77" s="201"/>
      <c r="C77" s="30">
        <f>C76+C57+C42</f>
        <v>27.25</v>
      </c>
      <c r="D77" s="65"/>
      <c r="E77" s="36"/>
      <c r="F77" s="37"/>
      <c r="G77" s="36"/>
      <c r="H77" s="37"/>
      <c r="I77" s="36"/>
      <c r="J77" s="37"/>
      <c r="K77" s="36"/>
      <c r="L77" s="37"/>
      <c r="M77" s="36"/>
      <c r="N77" s="37"/>
      <c r="O77" s="36"/>
      <c r="P77" s="30"/>
      <c r="Q77" s="37"/>
      <c r="R77" s="37"/>
      <c r="S77" s="37"/>
      <c r="T77" s="37"/>
      <c r="U77" s="36"/>
      <c r="V77" s="37"/>
      <c r="W77" s="36"/>
      <c r="X77" s="37"/>
      <c r="Y77" s="37">
        <f>Y76+Y57+Y42</f>
        <v>171547.645</v>
      </c>
    </row>
    <row r="78" spans="1:25" ht="15" customHeight="1">
      <c r="A78" s="197" t="s">
        <v>37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9"/>
    </row>
    <row r="79" spans="1:25" ht="15" customHeight="1">
      <c r="A79" s="197" t="s">
        <v>38</v>
      </c>
      <c r="B79" s="198"/>
      <c r="C79" s="198"/>
      <c r="D79" s="206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9"/>
    </row>
    <row r="80" spans="1:25" ht="30" customHeight="1">
      <c r="A80" s="58" t="s">
        <v>36</v>
      </c>
      <c r="B80" s="44" t="s">
        <v>68</v>
      </c>
      <c r="C80" s="50">
        <v>0.5</v>
      </c>
      <c r="D80" s="51">
        <v>5500</v>
      </c>
      <c r="E80" s="50">
        <v>1.3</v>
      </c>
      <c r="F80" s="40">
        <f>D80*E80</f>
        <v>7150</v>
      </c>
      <c r="G80" s="50">
        <v>1.25</v>
      </c>
      <c r="H80" s="40">
        <f>F80*G80</f>
        <v>8937.5</v>
      </c>
      <c r="I80" s="4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179">
        <f>(F80+H80+J80+L80+N80+P80+R80+T80+V80+X80)*C80</f>
        <v>8043.75</v>
      </c>
    </row>
    <row r="81" spans="1:25" ht="15.75" customHeight="1">
      <c r="A81" s="8" t="s">
        <v>0</v>
      </c>
      <c r="B81" s="42" t="s">
        <v>58</v>
      </c>
      <c r="C81" s="28">
        <f>SUM(C80:C80)</f>
        <v>0.5</v>
      </c>
      <c r="D81" s="64"/>
      <c r="E81" s="8"/>
      <c r="F81" s="34"/>
      <c r="G81" s="8"/>
      <c r="H81" s="34"/>
      <c r="I81" s="8"/>
      <c r="J81" s="34"/>
      <c r="K81" s="8"/>
      <c r="L81" s="34"/>
      <c r="M81" s="8"/>
      <c r="N81" s="34"/>
      <c r="O81" s="8"/>
      <c r="P81" s="28"/>
      <c r="Q81" s="34"/>
      <c r="R81" s="34"/>
      <c r="S81" s="34"/>
      <c r="T81" s="34"/>
      <c r="U81" s="8"/>
      <c r="V81" s="34"/>
      <c r="W81" s="8"/>
      <c r="X81" s="34"/>
      <c r="Y81" s="34">
        <f>SUM(Y80:Y80)</f>
        <v>8043.75</v>
      </c>
    </row>
    <row r="82" spans="1:25" ht="15" customHeight="1">
      <c r="A82" s="209" t="s">
        <v>34</v>
      </c>
      <c r="B82" s="3" t="s">
        <v>69</v>
      </c>
      <c r="C82" s="178">
        <v>1.5</v>
      </c>
      <c r="D82" s="53">
        <v>5500</v>
      </c>
      <c r="E82" s="38">
        <v>1.5</v>
      </c>
      <c r="F82" s="40">
        <f aca="true" t="shared" si="2" ref="F82:F88">D82*E82</f>
        <v>8250</v>
      </c>
      <c r="G82" s="56">
        <v>0.2</v>
      </c>
      <c r="H82" s="40">
        <f aca="true" t="shared" si="3" ref="H82:H88">F82*G82</f>
        <v>1650</v>
      </c>
      <c r="I82" s="56"/>
      <c r="J82" s="40"/>
      <c r="K82" s="56">
        <v>0.3</v>
      </c>
      <c r="L82" s="40">
        <f>F82*K82</f>
        <v>2475</v>
      </c>
      <c r="M82" s="39"/>
      <c r="N82" s="40"/>
      <c r="O82" s="39"/>
      <c r="P82" s="38"/>
      <c r="Q82" s="40">
        <v>0.25</v>
      </c>
      <c r="R82" s="40">
        <f aca="true" t="shared" si="4" ref="R82:R88">F82*Q82</f>
        <v>2062.5</v>
      </c>
      <c r="S82" s="35"/>
      <c r="T82" s="35"/>
      <c r="U82" s="29"/>
      <c r="V82" s="35"/>
      <c r="W82" s="29"/>
      <c r="X82" s="35"/>
      <c r="Y82" s="179">
        <f aca="true" t="shared" si="5" ref="Y82:Y88">(F82+H82+J82+L82+N82+P82+R82+T82+V82+X82)*C82</f>
        <v>21656.25</v>
      </c>
    </row>
    <row r="83" spans="1:25" ht="15" customHeight="1">
      <c r="A83" s="209"/>
      <c r="B83" s="3" t="s">
        <v>74</v>
      </c>
      <c r="C83" s="178">
        <v>1.5</v>
      </c>
      <c r="D83" s="53">
        <v>5500</v>
      </c>
      <c r="E83" s="38">
        <v>1.5</v>
      </c>
      <c r="F83" s="40">
        <f t="shared" si="2"/>
        <v>8250</v>
      </c>
      <c r="G83" s="56">
        <v>0.1</v>
      </c>
      <c r="H83" s="40">
        <f t="shared" si="3"/>
        <v>825</v>
      </c>
      <c r="I83" s="56"/>
      <c r="J83" s="40"/>
      <c r="K83" s="56">
        <v>0.15</v>
      </c>
      <c r="L83" s="40">
        <f>F83*K83</f>
        <v>1237.5</v>
      </c>
      <c r="M83" s="39"/>
      <c r="N83" s="40"/>
      <c r="O83" s="39"/>
      <c r="P83" s="38"/>
      <c r="Q83" s="40">
        <v>0.25</v>
      </c>
      <c r="R83" s="40">
        <f t="shared" si="4"/>
        <v>2062.5</v>
      </c>
      <c r="S83" s="35"/>
      <c r="T83" s="35"/>
      <c r="U83" s="29"/>
      <c r="V83" s="35"/>
      <c r="W83" s="29"/>
      <c r="X83" s="35"/>
      <c r="Y83" s="40">
        <f t="shared" si="5"/>
        <v>18562.5</v>
      </c>
    </row>
    <row r="84" spans="1:25" ht="15" customHeight="1">
      <c r="A84" s="209"/>
      <c r="B84" s="3" t="s">
        <v>69</v>
      </c>
      <c r="C84" s="178">
        <v>1</v>
      </c>
      <c r="D84" s="53">
        <v>5500</v>
      </c>
      <c r="E84" s="38">
        <v>1.5</v>
      </c>
      <c r="F84" s="40">
        <f t="shared" si="2"/>
        <v>8250</v>
      </c>
      <c r="G84" s="56">
        <v>0.1</v>
      </c>
      <c r="H84" s="40">
        <f t="shared" si="3"/>
        <v>825</v>
      </c>
      <c r="I84" s="39"/>
      <c r="J84" s="40"/>
      <c r="K84" s="56"/>
      <c r="L84" s="40"/>
      <c r="M84" s="39"/>
      <c r="N84" s="40"/>
      <c r="O84" s="39"/>
      <c r="P84" s="38"/>
      <c r="Q84" s="40">
        <v>0.25</v>
      </c>
      <c r="R84" s="40">
        <f t="shared" si="4"/>
        <v>2062.5</v>
      </c>
      <c r="S84" s="35"/>
      <c r="T84" s="35"/>
      <c r="U84" s="29"/>
      <c r="V84" s="35"/>
      <c r="W84" s="29"/>
      <c r="X84" s="35"/>
      <c r="Y84" s="40">
        <f t="shared" si="5"/>
        <v>11137.5</v>
      </c>
    </row>
    <row r="85" spans="1:25" ht="15" customHeight="1">
      <c r="A85" s="209"/>
      <c r="B85" s="3" t="s">
        <v>69</v>
      </c>
      <c r="C85" s="178">
        <v>1</v>
      </c>
      <c r="D85" s="53">
        <v>5500</v>
      </c>
      <c r="E85" s="38">
        <v>1.3</v>
      </c>
      <c r="F85" s="40">
        <f t="shared" si="2"/>
        <v>7150</v>
      </c>
      <c r="G85" s="56">
        <v>0.2</v>
      </c>
      <c r="H85" s="40">
        <f t="shared" si="3"/>
        <v>1430</v>
      </c>
      <c r="I85" s="39"/>
      <c r="J85" s="40"/>
      <c r="K85" s="56">
        <v>0.15</v>
      </c>
      <c r="L85" s="40">
        <f>F85*K85</f>
        <v>1072.5</v>
      </c>
      <c r="M85" s="39"/>
      <c r="N85" s="40"/>
      <c r="O85" s="39"/>
      <c r="P85" s="38"/>
      <c r="Q85" s="40">
        <v>0.25</v>
      </c>
      <c r="R85" s="40">
        <f t="shared" si="4"/>
        <v>1787.5</v>
      </c>
      <c r="S85" s="35"/>
      <c r="T85" s="35"/>
      <c r="U85" s="29"/>
      <c r="V85" s="35"/>
      <c r="W85" s="29"/>
      <c r="X85" s="35"/>
      <c r="Y85" s="40">
        <f t="shared" si="5"/>
        <v>11440</v>
      </c>
    </row>
    <row r="86" spans="1:25" ht="15" customHeight="1">
      <c r="A86" s="209"/>
      <c r="B86" s="3" t="s">
        <v>69</v>
      </c>
      <c r="C86" s="178">
        <v>1</v>
      </c>
      <c r="D86" s="53">
        <v>5500</v>
      </c>
      <c r="E86" s="38">
        <v>1.3</v>
      </c>
      <c r="F86" s="40">
        <f t="shared" si="2"/>
        <v>7150</v>
      </c>
      <c r="G86" s="56">
        <v>0.05</v>
      </c>
      <c r="H86" s="40">
        <f t="shared" si="3"/>
        <v>357.5</v>
      </c>
      <c r="I86" s="39"/>
      <c r="J86" s="40"/>
      <c r="K86" s="56"/>
      <c r="L86" s="40"/>
      <c r="M86" s="39"/>
      <c r="N86" s="40"/>
      <c r="O86" s="39"/>
      <c r="P86" s="38"/>
      <c r="Q86" s="40">
        <v>0.25</v>
      </c>
      <c r="R86" s="40">
        <f t="shared" si="4"/>
        <v>1787.5</v>
      </c>
      <c r="S86" s="35"/>
      <c r="T86" s="35"/>
      <c r="U86" s="29"/>
      <c r="V86" s="35"/>
      <c r="W86" s="29"/>
      <c r="X86" s="35"/>
      <c r="Y86" s="40">
        <f t="shared" si="5"/>
        <v>9295</v>
      </c>
    </row>
    <row r="87" spans="1:25" ht="15" customHeight="1">
      <c r="A87" s="209"/>
      <c r="B87" s="3" t="s">
        <v>69</v>
      </c>
      <c r="C87" s="178">
        <v>1</v>
      </c>
      <c r="D87" s="53">
        <v>5500</v>
      </c>
      <c r="E87" s="38">
        <v>1.1</v>
      </c>
      <c r="F87" s="40">
        <f t="shared" si="2"/>
        <v>6050.000000000001</v>
      </c>
      <c r="G87" s="56">
        <v>0.2</v>
      </c>
      <c r="H87" s="40">
        <f t="shared" si="3"/>
        <v>1210.0000000000002</v>
      </c>
      <c r="I87" s="39"/>
      <c r="J87" s="40"/>
      <c r="K87" s="56"/>
      <c r="L87" s="40"/>
      <c r="M87" s="39"/>
      <c r="N87" s="40"/>
      <c r="O87" s="39"/>
      <c r="P87" s="38"/>
      <c r="Q87" s="40">
        <v>0.25</v>
      </c>
      <c r="R87" s="40">
        <f t="shared" si="4"/>
        <v>1512.5000000000002</v>
      </c>
      <c r="S87" s="35"/>
      <c r="T87" s="35"/>
      <c r="U87" s="29"/>
      <c r="V87" s="35"/>
      <c r="W87" s="29"/>
      <c r="X87" s="35"/>
      <c r="Y87" s="40">
        <f t="shared" si="5"/>
        <v>8772.500000000002</v>
      </c>
    </row>
    <row r="88" spans="1:25" ht="15" customHeight="1">
      <c r="A88" s="19"/>
      <c r="B88" s="3" t="s">
        <v>69</v>
      </c>
      <c r="C88" s="178">
        <v>1</v>
      </c>
      <c r="D88" s="53">
        <v>5500</v>
      </c>
      <c r="E88" s="38">
        <v>1.1</v>
      </c>
      <c r="F88" s="40">
        <f t="shared" si="2"/>
        <v>6050.000000000001</v>
      </c>
      <c r="G88" s="56">
        <v>0.05</v>
      </c>
      <c r="H88" s="40">
        <f t="shared" si="3"/>
        <v>302.50000000000006</v>
      </c>
      <c r="I88" s="39"/>
      <c r="J88" s="40"/>
      <c r="K88" s="56"/>
      <c r="L88" s="40"/>
      <c r="M88" s="39"/>
      <c r="N88" s="40"/>
      <c r="O88" s="39"/>
      <c r="P88" s="38"/>
      <c r="Q88" s="40">
        <v>0.25</v>
      </c>
      <c r="R88" s="40">
        <f t="shared" si="4"/>
        <v>1512.5000000000002</v>
      </c>
      <c r="S88" s="35"/>
      <c r="T88" s="35"/>
      <c r="U88" s="29"/>
      <c r="V88" s="35"/>
      <c r="W88" s="29"/>
      <c r="X88" s="35"/>
      <c r="Y88" s="40">
        <f t="shared" si="5"/>
        <v>7865.000000000001</v>
      </c>
    </row>
    <row r="89" spans="1:25" ht="15.75" customHeight="1">
      <c r="A89" s="8" t="s">
        <v>0</v>
      </c>
      <c r="B89" s="42" t="s">
        <v>58</v>
      </c>
      <c r="C89" s="28">
        <f>SUM(C82:C88)</f>
        <v>8</v>
      </c>
      <c r="D89" s="64"/>
      <c r="E89" s="8"/>
      <c r="F89" s="34"/>
      <c r="G89" s="8"/>
      <c r="H89" s="34"/>
      <c r="I89" s="8"/>
      <c r="J89" s="34"/>
      <c r="K89" s="8"/>
      <c r="L89" s="34"/>
      <c r="M89" s="8"/>
      <c r="N89" s="34"/>
      <c r="O89" s="8"/>
      <c r="P89" s="28"/>
      <c r="Q89" s="34"/>
      <c r="R89" s="34"/>
      <c r="S89" s="34"/>
      <c r="T89" s="34"/>
      <c r="U89" s="8"/>
      <c r="V89" s="34"/>
      <c r="W89" s="8"/>
      <c r="X89" s="34"/>
      <c r="Y89" s="34">
        <f>SUM(Y82:Y88)</f>
        <v>88728.75</v>
      </c>
    </row>
    <row r="90" spans="1:25" ht="30" customHeight="1">
      <c r="A90" s="208" t="s">
        <v>35</v>
      </c>
      <c r="B90" s="46" t="s">
        <v>1</v>
      </c>
      <c r="C90" s="103">
        <v>0.25</v>
      </c>
      <c r="D90" s="53">
        <v>5500</v>
      </c>
      <c r="E90" s="104">
        <v>1.5</v>
      </c>
      <c r="F90" s="40">
        <f>D90*E90</f>
        <v>8250</v>
      </c>
      <c r="G90" s="56">
        <v>0.1</v>
      </c>
      <c r="H90" s="40">
        <f>F90*G90</f>
        <v>825</v>
      </c>
      <c r="I90" s="39"/>
      <c r="J90" s="40"/>
      <c r="K90" s="104"/>
      <c r="L90" s="40"/>
      <c r="M90" s="39"/>
      <c r="N90" s="40"/>
      <c r="O90" s="39"/>
      <c r="P90" s="38"/>
      <c r="Q90" s="55">
        <v>0.25</v>
      </c>
      <c r="R90" s="45">
        <f>F90*Q90</f>
        <v>2062.5</v>
      </c>
      <c r="S90" s="105"/>
      <c r="T90" s="40"/>
      <c r="U90" s="39"/>
      <c r="V90" s="40"/>
      <c r="W90" s="39"/>
      <c r="X90" s="40"/>
      <c r="Y90" s="40">
        <f>(F90+H90+J90+L90+N90+P90+R90+T90+V90+X90)*C90</f>
        <v>2784.375</v>
      </c>
    </row>
    <row r="91" spans="1:25" ht="30" customHeight="1">
      <c r="A91" s="212"/>
      <c r="B91" s="46" t="s">
        <v>1</v>
      </c>
      <c r="C91" s="103">
        <v>0.25</v>
      </c>
      <c r="D91" s="53">
        <v>5500</v>
      </c>
      <c r="E91" s="104">
        <v>1.3</v>
      </c>
      <c r="F91" s="40">
        <f>D91*E91</f>
        <v>7150</v>
      </c>
      <c r="G91" s="56">
        <v>0.2</v>
      </c>
      <c r="H91" s="40">
        <f>F91*G91</f>
        <v>1430</v>
      </c>
      <c r="I91" s="39"/>
      <c r="J91" s="40"/>
      <c r="K91" s="104"/>
      <c r="L91" s="40"/>
      <c r="M91" s="39"/>
      <c r="N91" s="40"/>
      <c r="O91" s="39"/>
      <c r="P91" s="38"/>
      <c r="Q91" s="55">
        <v>0.25</v>
      </c>
      <c r="R91" s="45">
        <f>F91*Q91</f>
        <v>1787.5</v>
      </c>
      <c r="S91" s="105"/>
      <c r="T91" s="40"/>
      <c r="U91" s="39"/>
      <c r="V91" s="40"/>
      <c r="W91" s="39"/>
      <c r="X91" s="40"/>
      <c r="Y91" s="40">
        <f>(F91+H91+J91+L91+N91+P91+R91+T91+V91+X91)*C91</f>
        <v>2591.875</v>
      </c>
    </row>
    <row r="92" spans="1:25" ht="15.75" customHeight="1">
      <c r="A92" s="8" t="s">
        <v>0</v>
      </c>
      <c r="B92" s="43" t="s">
        <v>58</v>
      </c>
      <c r="C92" s="27">
        <f>C91+C90</f>
        <v>0.5</v>
      </c>
      <c r="D92" s="64"/>
      <c r="E92" s="8"/>
      <c r="F92" s="34"/>
      <c r="G92" s="8"/>
      <c r="H92" s="34"/>
      <c r="I92" s="8"/>
      <c r="J92" s="34"/>
      <c r="K92" s="8"/>
      <c r="L92" s="34"/>
      <c r="M92" s="8"/>
      <c r="N92" s="34"/>
      <c r="O92" s="8"/>
      <c r="P92" s="28"/>
      <c r="Q92" s="34"/>
      <c r="R92" s="34"/>
      <c r="S92" s="34"/>
      <c r="T92" s="34"/>
      <c r="U92" s="8"/>
      <c r="V92" s="34"/>
      <c r="W92" s="8"/>
      <c r="X92" s="34"/>
      <c r="Y92" s="34">
        <f>Y91+Y90</f>
        <v>5376.25</v>
      </c>
    </row>
    <row r="93" spans="1:25" ht="30" customHeight="1">
      <c r="A93" s="19" t="s">
        <v>39</v>
      </c>
      <c r="B93" s="3" t="s">
        <v>2</v>
      </c>
      <c r="C93" s="54">
        <v>1</v>
      </c>
      <c r="D93" s="66">
        <v>5500</v>
      </c>
      <c r="E93" s="40">
        <v>1.3</v>
      </c>
      <c r="F93" s="40">
        <f>D93*E93</f>
        <v>7150</v>
      </c>
      <c r="G93" s="50">
        <v>0.1</v>
      </c>
      <c r="H93" s="45">
        <f>F93*G93</f>
        <v>715</v>
      </c>
      <c r="I93" s="29"/>
      <c r="J93" s="35"/>
      <c r="K93" s="32"/>
      <c r="L93" s="40"/>
      <c r="M93" s="29"/>
      <c r="N93" s="35"/>
      <c r="O93" s="29"/>
      <c r="P93" s="32"/>
      <c r="Q93" s="35">
        <v>0.25</v>
      </c>
      <c r="R93" s="45">
        <f>F93*Q93</f>
        <v>1787.5</v>
      </c>
      <c r="S93" s="35"/>
      <c r="T93" s="35"/>
      <c r="U93" s="29"/>
      <c r="V93" s="35"/>
      <c r="W93" s="29"/>
      <c r="X93" s="35"/>
      <c r="Y93" s="40">
        <f>(F93+H93+J93+L93+N93+P93+R93+T93+V93+X93)*C93</f>
        <v>9652.5</v>
      </c>
    </row>
    <row r="94" spans="1:25" ht="18" customHeight="1">
      <c r="A94" s="8" t="s">
        <v>0</v>
      </c>
      <c r="B94" s="9"/>
      <c r="C94" s="28">
        <f>C93</f>
        <v>1</v>
      </c>
      <c r="D94" s="67"/>
      <c r="E94" s="8"/>
      <c r="F94" s="34"/>
      <c r="G94" s="8"/>
      <c r="H94" s="34"/>
      <c r="I94" s="8"/>
      <c r="J94" s="34"/>
      <c r="K94" s="8"/>
      <c r="L94" s="34"/>
      <c r="M94" s="8"/>
      <c r="N94" s="34"/>
      <c r="O94" s="8"/>
      <c r="P94" s="28"/>
      <c r="Q94" s="34"/>
      <c r="R94" s="34"/>
      <c r="S94" s="34"/>
      <c r="T94" s="34"/>
      <c r="U94" s="8"/>
      <c r="V94" s="34"/>
      <c r="W94" s="8"/>
      <c r="X94" s="34"/>
      <c r="Y94" s="34">
        <f>SUM(Y93:Y93)</f>
        <v>9652.5</v>
      </c>
    </row>
    <row r="95" spans="1:25" ht="26.25" customHeight="1">
      <c r="A95" s="200" t="s">
        <v>25</v>
      </c>
      <c r="B95" s="201"/>
      <c r="C95" s="30">
        <f>C81+C89+C92+C94</f>
        <v>10</v>
      </c>
      <c r="D95" s="65"/>
      <c r="E95" s="36"/>
      <c r="F95" s="37"/>
      <c r="G95" s="36"/>
      <c r="H95" s="37"/>
      <c r="I95" s="36"/>
      <c r="J95" s="37"/>
      <c r="K95" s="36"/>
      <c r="L95" s="37"/>
      <c r="M95" s="36"/>
      <c r="N95" s="37"/>
      <c r="O95" s="36"/>
      <c r="P95" s="30"/>
      <c r="Q95" s="37"/>
      <c r="R95" s="37"/>
      <c r="S95" s="37"/>
      <c r="T95" s="37"/>
      <c r="U95" s="36"/>
      <c r="V95" s="37"/>
      <c r="W95" s="36"/>
      <c r="X95" s="37"/>
      <c r="Y95" s="37">
        <f>Y94+Y92+Y89+Y81</f>
        <v>111801.25</v>
      </c>
    </row>
    <row r="96" spans="1:25" ht="24.75" customHeight="1">
      <c r="A96" s="200" t="s">
        <v>160</v>
      </c>
      <c r="B96" s="201"/>
      <c r="C96" s="30">
        <f>C95</f>
        <v>10</v>
      </c>
      <c r="D96" s="65"/>
      <c r="E96" s="36"/>
      <c r="F96" s="37"/>
      <c r="G96" s="36"/>
      <c r="H96" s="37"/>
      <c r="I96" s="36"/>
      <c r="J96" s="37"/>
      <c r="K96" s="36"/>
      <c r="L96" s="37"/>
      <c r="M96" s="36"/>
      <c r="N96" s="37"/>
      <c r="O96" s="36"/>
      <c r="P96" s="30"/>
      <c r="Q96" s="37"/>
      <c r="R96" s="37"/>
      <c r="S96" s="37"/>
      <c r="T96" s="37"/>
      <c r="U96" s="36"/>
      <c r="V96" s="37"/>
      <c r="W96" s="36"/>
      <c r="X96" s="37"/>
      <c r="Y96" s="37">
        <f>Y95</f>
        <v>111801.25</v>
      </c>
    </row>
    <row r="97" spans="1:25" ht="15.75" customHeight="1">
      <c r="A97" s="210" t="s">
        <v>23</v>
      </c>
      <c r="B97" s="211"/>
      <c r="C97" s="28">
        <f>C96+C77</f>
        <v>37.25</v>
      </c>
      <c r="D97" s="64"/>
      <c r="E97" s="8"/>
      <c r="F97" s="34"/>
      <c r="G97" s="8"/>
      <c r="H97" s="34"/>
      <c r="I97" s="8"/>
      <c r="J97" s="34"/>
      <c r="K97" s="8"/>
      <c r="L97" s="34"/>
      <c r="M97" s="8"/>
      <c r="N97" s="34"/>
      <c r="O97" s="8"/>
      <c r="P97" s="28"/>
      <c r="Q97" s="34"/>
      <c r="R97" s="34"/>
      <c r="S97" s="34"/>
      <c r="T97" s="34"/>
      <c r="U97" s="8"/>
      <c r="V97" s="34"/>
      <c r="W97" s="8"/>
      <c r="X97" s="34"/>
      <c r="Y97" s="34">
        <f>Y96+Y77</f>
        <v>283348.895</v>
      </c>
    </row>
    <row r="98" spans="1:25" s="83" customFormat="1" ht="15.75" customHeight="1">
      <c r="A98" s="78"/>
      <c r="B98" s="79"/>
      <c r="C98" s="80"/>
      <c r="D98" s="81"/>
      <c r="E98" s="78"/>
      <c r="F98" s="82"/>
      <c r="G98" s="78"/>
      <c r="H98" s="82"/>
      <c r="I98" s="78"/>
      <c r="J98" s="82"/>
      <c r="K98" s="78"/>
      <c r="L98" s="82"/>
      <c r="M98" s="78"/>
      <c r="N98" s="82"/>
      <c r="O98" s="78"/>
      <c r="P98" s="80"/>
      <c r="Q98" s="82"/>
      <c r="R98" s="82"/>
      <c r="S98" s="82"/>
      <c r="T98" s="82"/>
      <c r="U98" s="78"/>
      <c r="V98" s="82"/>
      <c r="W98" s="78"/>
      <c r="X98" s="82"/>
      <c r="Y98" s="82"/>
    </row>
    <row r="99" spans="1:25" s="83" customFormat="1" ht="15.75" customHeight="1">
      <c r="A99" s="78"/>
      <c r="B99" s="79"/>
      <c r="C99" s="80"/>
      <c r="D99" s="81"/>
      <c r="E99" s="78"/>
      <c r="F99" s="82"/>
      <c r="G99" s="78"/>
      <c r="H99" s="82"/>
      <c r="I99" s="78"/>
      <c r="J99" s="82"/>
      <c r="K99" s="78"/>
      <c r="L99" s="82"/>
      <c r="M99" s="78"/>
      <c r="N99" s="82"/>
      <c r="O99" s="78"/>
      <c r="P99" s="80"/>
      <c r="Q99" s="82"/>
      <c r="R99" s="82"/>
      <c r="S99" s="82"/>
      <c r="T99" s="82"/>
      <c r="U99" s="78"/>
      <c r="V99" s="82"/>
      <c r="W99" s="78"/>
      <c r="X99" s="82"/>
      <c r="Y99" s="82"/>
    </row>
    <row r="100" spans="1:25" s="83" customFormat="1" ht="15.75" customHeight="1">
      <c r="A100" s="78"/>
      <c r="B100" s="79"/>
      <c r="C100" s="80"/>
      <c r="D100" s="81"/>
      <c r="E100" s="78"/>
      <c r="F100" s="82"/>
      <c r="G100" s="78"/>
      <c r="H100" s="82"/>
      <c r="I100" s="78"/>
      <c r="J100" s="82"/>
      <c r="K100" s="78"/>
      <c r="L100" s="82"/>
      <c r="M100" s="78"/>
      <c r="N100" s="82"/>
      <c r="O100" s="78"/>
      <c r="P100" s="80"/>
      <c r="Q100" s="82"/>
      <c r="R100" s="82"/>
      <c r="S100" s="82"/>
      <c r="T100" s="82"/>
      <c r="U100" s="78"/>
      <c r="V100" s="82"/>
      <c r="W100" s="78"/>
      <c r="X100" s="82"/>
      <c r="Y100" s="82"/>
    </row>
    <row r="101" ht="15" customHeight="1">
      <c r="AA101" s="2">
        <f>SUM(AA45:AA97)</f>
        <v>5126.460000000001</v>
      </c>
    </row>
    <row r="102" spans="1:25" s="99" customFormat="1" ht="15" customHeight="1">
      <c r="A102" s="94" t="s">
        <v>87</v>
      </c>
      <c r="B102" s="95"/>
      <c r="C102" s="96"/>
      <c r="D102" s="97"/>
      <c r="E102" s="96"/>
      <c r="F102" s="96"/>
      <c r="G102" s="96"/>
      <c r="H102" s="96"/>
      <c r="I102" s="96"/>
      <c r="J102" s="98"/>
      <c r="K102" s="98"/>
      <c r="L102" s="98"/>
      <c r="M102" s="98"/>
      <c r="N102" s="98"/>
      <c r="O102" s="98"/>
      <c r="P102" s="98"/>
      <c r="Q102" s="98"/>
      <c r="R102" s="98" t="s">
        <v>78</v>
      </c>
      <c r="S102" s="98"/>
      <c r="T102" s="96"/>
      <c r="U102" s="96"/>
      <c r="V102" s="96"/>
      <c r="W102" s="96"/>
      <c r="X102" s="96"/>
      <c r="Y102" s="96"/>
    </row>
    <row r="103" spans="1:25" s="14" customFormat="1" ht="14.25" customHeight="1">
      <c r="A103" s="17"/>
      <c r="B103" s="17"/>
      <c r="C103" s="16"/>
      <c r="D103" s="69"/>
      <c r="E103" s="59"/>
      <c r="F103" s="59"/>
      <c r="G103" s="59"/>
      <c r="H103" s="18"/>
      <c r="I103" s="18"/>
      <c r="J103" s="18"/>
      <c r="K103" s="18"/>
      <c r="L103" s="18"/>
      <c r="M103" s="18"/>
      <c r="N103" s="18"/>
      <c r="O103" s="60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14" customFormat="1" ht="13.5" customHeight="1">
      <c r="A104" s="17"/>
      <c r="B104" s="17"/>
      <c r="C104" s="16"/>
      <c r="D104" s="70"/>
      <c r="E104" s="61"/>
      <c r="F104" s="61"/>
      <c r="G104" s="61"/>
      <c r="H104" s="18"/>
      <c r="I104" s="18"/>
      <c r="J104" s="18"/>
      <c r="K104" s="18"/>
      <c r="L104" s="18"/>
      <c r="M104" s="18"/>
      <c r="N104" s="18"/>
      <c r="O104" s="60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14" customFormat="1" ht="13.5" customHeight="1">
      <c r="A105" s="17"/>
      <c r="B105" s="17"/>
      <c r="C105" s="16"/>
      <c r="D105" s="70"/>
      <c r="E105" s="61"/>
      <c r="F105" s="61"/>
      <c r="G105" s="61"/>
      <c r="H105" s="18"/>
      <c r="I105" s="18"/>
      <c r="J105" s="18"/>
      <c r="K105" s="16"/>
      <c r="L105" s="16"/>
      <c r="M105" s="16"/>
      <c r="N105" s="16"/>
      <c r="O105" s="16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</sheetData>
  <sheetProtection/>
  <mergeCells count="55">
    <mergeCell ref="A96:B96"/>
    <mergeCell ref="T6:Y6"/>
    <mergeCell ref="T9:V9"/>
    <mergeCell ref="T8:AA8"/>
    <mergeCell ref="A31:Y31"/>
    <mergeCell ref="A29:Y29"/>
    <mergeCell ref="A13:C13"/>
    <mergeCell ref="T10:AA10"/>
    <mergeCell ref="A50:A52"/>
    <mergeCell ref="A82:A87"/>
    <mergeCell ref="A49:Y49"/>
    <mergeCell ref="A45:A47"/>
    <mergeCell ref="A79:Y79"/>
    <mergeCell ref="S34:T34"/>
    <mergeCell ref="A39:A40"/>
    <mergeCell ref="A38:Y38"/>
    <mergeCell ref="T11:X11"/>
    <mergeCell ref="A32:Y32"/>
    <mergeCell ref="A37:Y37"/>
    <mergeCell ref="E34:F34"/>
    <mergeCell ref="W34:X34"/>
    <mergeCell ref="O34:P34"/>
    <mergeCell ref="K34:L34"/>
    <mergeCell ref="A12:B12"/>
    <mergeCell ref="T13:AA13"/>
    <mergeCell ref="T12:AA12"/>
    <mergeCell ref="A90:A91"/>
    <mergeCell ref="I34:J34"/>
    <mergeCell ref="A54:Y54"/>
    <mergeCell ref="A43:Y43"/>
    <mergeCell ref="A44:Y44"/>
    <mergeCell ref="G34:H34"/>
    <mergeCell ref="Q34:R34"/>
    <mergeCell ref="M34:N34"/>
    <mergeCell ref="U34:V34"/>
    <mergeCell ref="A42:B42"/>
    <mergeCell ref="A97:B97"/>
    <mergeCell ref="A57:B57"/>
    <mergeCell ref="A77:B77"/>
    <mergeCell ref="A59:Y59"/>
    <mergeCell ref="A58:Y58"/>
    <mergeCell ref="A64:Y64"/>
    <mergeCell ref="A65:A74"/>
    <mergeCell ref="A78:Y78"/>
    <mergeCell ref="A76:B76"/>
    <mergeCell ref="A95:B95"/>
    <mergeCell ref="A14:B14"/>
    <mergeCell ref="A15:B16"/>
    <mergeCell ref="A30:Y30"/>
    <mergeCell ref="A33:Y33"/>
    <mergeCell ref="A28:B28"/>
    <mergeCell ref="A19:C20"/>
    <mergeCell ref="A24:B24"/>
    <mergeCell ref="A25:B25"/>
    <mergeCell ref="A27:B27"/>
  </mergeCells>
  <printOptions/>
  <pageMargins left="0.7480314960629921" right="0" top="1.05" bottom="0.4724409448818898" header="1.05" footer="0.49"/>
  <pageSetup fitToHeight="5" horizontalDpi="600" verticalDpi="600" orientation="landscape" paperSize="9" scale="55" r:id="rId1"/>
  <rowBreaks count="1" manualBreakCount="1">
    <brk id="63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T71"/>
  <sheetViews>
    <sheetView view="pageBreakPreview" zoomScale="75" zoomScaleSheetLayoutView="75" zoomScalePageLayoutView="0" workbookViewId="0" topLeftCell="A7">
      <selection activeCell="A6" sqref="A6:R6"/>
    </sheetView>
  </sheetViews>
  <sheetFormatPr defaultColWidth="8.875" defaultRowHeight="12.75"/>
  <cols>
    <col min="1" max="1" width="17.875" style="118" customWidth="1"/>
    <col min="2" max="2" width="46.125" style="118" customWidth="1"/>
    <col min="3" max="3" width="39.375" style="118" customWidth="1"/>
    <col min="4" max="4" width="28.00390625" style="165" customWidth="1"/>
    <col min="5" max="5" width="20.25390625" style="165" customWidth="1"/>
    <col min="6" max="6" width="16.25390625" style="118" customWidth="1"/>
    <col min="7" max="7" width="30.375" style="165" customWidth="1"/>
    <col min="8" max="8" width="12.375" style="165" customWidth="1"/>
    <col min="9" max="9" width="7.375" style="118" customWidth="1"/>
    <col min="10" max="16" width="6.25390625" style="118" customWidth="1"/>
    <col min="17" max="17" width="6.25390625" style="166" customWidth="1"/>
    <col min="18" max="18" width="14.75390625" style="118" customWidth="1"/>
    <col min="19" max="19" width="13.00390625" style="118" customWidth="1"/>
    <col min="20" max="16384" width="8.875" style="118" customWidth="1"/>
  </cols>
  <sheetData>
    <row r="1" spans="1:19" s="114" customFormat="1" ht="23.25" customHeight="1">
      <c r="A1" s="111" t="s">
        <v>81</v>
      </c>
      <c r="B1" s="111"/>
      <c r="C1" s="112"/>
      <c r="D1" s="113"/>
      <c r="E1" s="113"/>
      <c r="F1" s="112"/>
      <c r="G1" s="113"/>
      <c r="H1" s="113"/>
      <c r="I1" s="112"/>
      <c r="J1" s="111" t="s">
        <v>59</v>
      </c>
      <c r="K1" s="111"/>
      <c r="L1" s="111"/>
      <c r="M1" s="111"/>
      <c r="N1" s="112"/>
      <c r="O1" s="111"/>
      <c r="P1" s="112"/>
      <c r="Q1" s="111"/>
      <c r="R1" s="112"/>
      <c r="S1" s="112"/>
    </row>
    <row r="2" spans="1:19" s="114" customFormat="1" ht="23.25" customHeight="1">
      <c r="A2" s="112" t="s">
        <v>88</v>
      </c>
      <c r="B2" s="112"/>
      <c r="C2" s="112"/>
      <c r="D2" s="113"/>
      <c r="E2" s="113"/>
      <c r="F2" s="112"/>
      <c r="G2" s="113"/>
      <c r="H2" s="113"/>
      <c r="I2" s="112"/>
      <c r="J2" s="112" t="s">
        <v>89</v>
      </c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4" customFormat="1" ht="23.25" customHeight="1">
      <c r="A3" s="112" t="s">
        <v>8</v>
      </c>
      <c r="B3" s="112"/>
      <c r="C3" s="112"/>
      <c r="D3" s="113"/>
      <c r="E3" s="113"/>
      <c r="F3" s="112"/>
      <c r="G3" s="113"/>
      <c r="H3" s="113"/>
      <c r="I3" s="112"/>
      <c r="J3" s="112" t="s">
        <v>90</v>
      </c>
      <c r="K3" s="112"/>
      <c r="L3" s="112"/>
      <c r="M3" s="112"/>
      <c r="N3" s="112"/>
      <c r="O3" s="112"/>
      <c r="P3" s="112"/>
      <c r="Q3" s="112"/>
      <c r="R3" s="112"/>
      <c r="S3" s="112"/>
    </row>
    <row r="4" spans="1:19" s="114" customFormat="1" ht="49.5" customHeight="1">
      <c r="A4" s="112" t="s">
        <v>91</v>
      </c>
      <c r="B4" s="112"/>
      <c r="C4" s="112"/>
      <c r="D4" s="113"/>
      <c r="E4" s="113"/>
      <c r="F4" s="112"/>
      <c r="G4" s="113"/>
      <c r="H4" s="113"/>
      <c r="I4" s="112"/>
      <c r="J4" s="112" t="s">
        <v>92</v>
      </c>
      <c r="K4" s="112"/>
      <c r="L4" s="112"/>
      <c r="M4" s="112"/>
      <c r="N4" s="112"/>
      <c r="O4" s="112"/>
      <c r="P4" s="112"/>
      <c r="Q4" s="112"/>
      <c r="R4" s="112"/>
      <c r="S4" s="112"/>
    </row>
    <row r="5" spans="1:19" s="114" customFormat="1" ht="41.25" customHeight="1">
      <c r="A5" s="112" t="s">
        <v>93</v>
      </c>
      <c r="B5" s="112"/>
      <c r="C5" s="112"/>
      <c r="D5" s="113"/>
      <c r="E5" s="113"/>
      <c r="F5" s="112"/>
      <c r="G5" s="113"/>
      <c r="H5" s="113"/>
      <c r="I5" s="112"/>
      <c r="J5" s="112" t="s">
        <v>93</v>
      </c>
      <c r="K5" s="112"/>
      <c r="L5" s="112"/>
      <c r="M5" s="112"/>
      <c r="N5" s="112"/>
      <c r="O5" s="112"/>
      <c r="P5" s="112"/>
      <c r="Q5" s="112"/>
      <c r="R5" s="112"/>
      <c r="S5" s="112"/>
    </row>
    <row r="6" spans="1:19" s="116" customFormat="1" ht="33" customHeight="1">
      <c r="A6" s="247" t="s">
        <v>94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115"/>
    </row>
    <row r="7" spans="1:19" s="116" customFormat="1" ht="17.25" customHeight="1">
      <c r="A7" s="247" t="s">
        <v>95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115"/>
    </row>
    <row r="8" spans="1:19" ht="17.25" customHeight="1">
      <c r="A8" s="255" t="s">
        <v>176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117"/>
    </row>
    <row r="9" spans="1:19" ht="17.25" customHeight="1" thickBot="1">
      <c r="A9" s="119"/>
      <c r="B9" s="120"/>
      <c r="C9" s="120" t="s">
        <v>96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17"/>
    </row>
    <row r="10" spans="1:19" s="121" customFormat="1" ht="15" customHeight="1">
      <c r="A10" s="250" t="s">
        <v>97</v>
      </c>
      <c r="B10" s="252" t="s">
        <v>98</v>
      </c>
      <c r="C10" s="242" t="s">
        <v>99</v>
      </c>
      <c r="D10" s="240" t="s">
        <v>100</v>
      </c>
      <c r="E10" s="236" t="s">
        <v>101</v>
      </c>
      <c r="F10" s="236" t="s">
        <v>102</v>
      </c>
      <c r="G10" s="236" t="s">
        <v>103</v>
      </c>
      <c r="H10" s="236" t="s">
        <v>104</v>
      </c>
      <c r="I10" s="240" t="s">
        <v>105</v>
      </c>
      <c r="J10" s="240" t="s">
        <v>11</v>
      </c>
      <c r="K10" s="240" t="s">
        <v>12</v>
      </c>
      <c r="L10" s="240" t="s">
        <v>13</v>
      </c>
      <c r="M10" s="240" t="s">
        <v>14</v>
      </c>
      <c r="N10" s="240" t="s">
        <v>15</v>
      </c>
      <c r="O10" s="240" t="s">
        <v>16</v>
      </c>
      <c r="P10" s="240" t="s">
        <v>17</v>
      </c>
      <c r="Q10" s="240" t="s">
        <v>29</v>
      </c>
      <c r="R10" s="236" t="s">
        <v>106</v>
      </c>
      <c r="S10" s="238" t="s">
        <v>107</v>
      </c>
    </row>
    <row r="11" spans="1:19" s="121" customFormat="1" ht="15" customHeight="1">
      <c r="A11" s="251"/>
      <c r="B11" s="241"/>
      <c r="C11" s="243"/>
      <c r="D11" s="241"/>
      <c r="E11" s="237"/>
      <c r="F11" s="237"/>
      <c r="G11" s="237"/>
      <c r="H11" s="237"/>
      <c r="I11" s="241"/>
      <c r="J11" s="241"/>
      <c r="K11" s="241"/>
      <c r="L11" s="257"/>
      <c r="M11" s="241"/>
      <c r="N11" s="241"/>
      <c r="O11" s="241"/>
      <c r="P11" s="241"/>
      <c r="Q11" s="241"/>
      <c r="R11" s="249"/>
      <c r="S11" s="239"/>
    </row>
    <row r="12" spans="1:19" s="121" customFormat="1" ht="15" customHeight="1">
      <c r="A12" s="251"/>
      <c r="B12" s="241"/>
      <c r="C12" s="244"/>
      <c r="D12" s="241"/>
      <c r="E12" s="237"/>
      <c r="F12" s="237"/>
      <c r="G12" s="237"/>
      <c r="H12" s="237"/>
      <c r="I12" s="241"/>
      <c r="J12" s="241"/>
      <c r="K12" s="241"/>
      <c r="L12" s="257"/>
      <c r="M12" s="241"/>
      <c r="N12" s="241"/>
      <c r="O12" s="241"/>
      <c r="P12" s="241"/>
      <c r="Q12" s="241"/>
      <c r="R12" s="249"/>
      <c r="S12" s="239"/>
    </row>
    <row r="13" spans="1:19" s="124" customFormat="1" ht="15" customHeight="1">
      <c r="A13" s="122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23">
        <v>15</v>
      </c>
      <c r="P13" s="123">
        <v>16</v>
      </c>
      <c r="Q13" s="123">
        <v>17</v>
      </c>
      <c r="R13" s="123">
        <v>18</v>
      </c>
      <c r="S13" s="123">
        <v>19</v>
      </c>
    </row>
    <row r="14" spans="1:20" s="173" customFormat="1" ht="24" customHeight="1">
      <c r="A14" s="253" t="s">
        <v>108</v>
      </c>
      <c r="B14" s="125" t="s">
        <v>67</v>
      </c>
      <c r="C14" s="126" t="s">
        <v>109</v>
      </c>
      <c r="D14" s="127" t="s">
        <v>110</v>
      </c>
      <c r="E14" s="127" t="s">
        <v>111</v>
      </c>
      <c r="F14" s="126"/>
      <c r="G14" s="127" t="s">
        <v>112</v>
      </c>
      <c r="H14" s="127">
        <v>1</v>
      </c>
      <c r="I14" s="128">
        <v>3974</v>
      </c>
      <c r="J14" s="129">
        <v>1.5</v>
      </c>
      <c r="K14" s="129">
        <v>0.2</v>
      </c>
      <c r="L14" s="129"/>
      <c r="M14" s="129">
        <v>0.3</v>
      </c>
      <c r="N14" s="129">
        <v>0.6</v>
      </c>
      <c r="O14" s="129">
        <v>1.8</v>
      </c>
      <c r="P14" s="129">
        <v>0.25</v>
      </c>
      <c r="Q14" s="129"/>
      <c r="R14" s="130">
        <f>((I14*J14)+(I14*J14*K14)+(I14*J14*L14)+(I14*J14*M14)+(I14*J14*N14)+(I14*J14*O14)+(I14*J14*P14))*H14</f>
        <v>24738.15</v>
      </c>
      <c r="S14" s="131">
        <f aca="true" t="shared" si="0" ref="S14:S44">R14*T14</f>
        <v>64319.19000000001</v>
      </c>
      <c r="T14" s="173">
        <v>2.6</v>
      </c>
    </row>
    <row r="15" spans="1:20" s="173" customFormat="1" ht="24" customHeight="1">
      <c r="A15" s="254"/>
      <c r="B15" s="125" t="s">
        <v>113</v>
      </c>
      <c r="C15" s="126" t="s">
        <v>114</v>
      </c>
      <c r="D15" s="127" t="s">
        <v>110</v>
      </c>
      <c r="E15" s="127" t="s">
        <v>111</v>
      </c>
      <c r="F15" s="126"/>
      <c r="G15" s="127" t="s">
        <v>112</v>
      </c>
      <c r="H15" s="127">
        <v>1</v>
      </c>
      <c r="I15" s="128">
        <v>3974</v>
      </c>
      <c r="J15" s="132">
        <v>1.5</v>
      </c>
      <c r="K15" s="132">
        <v>0.1</v>
      </c>
      <c r="L15" s="132"/>
      <c r="M15" s="132">
        <v>0.3</v>
      </c>
      <c r="N15" s="129">
        <v>0.6</v>
      </c>
      <c r="O15" s="132">
        <v>1</v>
      </c>
      <c r="P15" s="132">
        <v>0.25</v>
      </c>
      <c r="Q15" s="132"/>
      <c r="R15" s="130">
        <f>((I15*J15)+(I15*J15*K15)+(I15*J15*L15)+(I15*J15*M15)+(I15*J15*N15)+(I15*J15*O15)+(I15*J15*P15))*H15</f>
        <v>19373.25</v>
      </c>
      <c r="S15" s="131">
        <f>R15*T15</f>
        <v>50370.450000000004</v>
      </c>
      <c r="T15" s="173">
        <v>2.6</v>
      </c>
    </row>
    <row r="16" spans="1:20" s="141" customFormat="1" ht="24" customHeight="1">
      <c r="A16" s="133" t="s">
        <v>0</v>
      </c>
      <c r="B16" s="134"/>
      <c r="C16" s="135"/>
      <c r="D16" s="136"/>
      <c r="E16" s="136"/>
      <c r="F16" s="135"/>
      <c r="G16" s="136"/>
      <c r="H16" s="136">
        <f>H15+H14</f>
        <v>2</v>
      </c>
      <c r="I16" s="137"/>
      <c r="J16" s="138"/>
      <c r="K16" s="138"/>
      <c r="L16" s="138"/>
      <c r="M16" s="138"/>
      <c r="N16" s="138"/>
      <c r="O16" s="138"/>
      <c r="P16" s="138"/>
      <c r="Q16" s="138"/>
      <c r="R16" s="139">
        <f>R15+R14</f>
        <v>44111.4</v>
      </c>
      <c r="S16" s="140">
        <f>S15+S14</f>
        <v>114689.64000000001</v>
      </c>
      <c r="T16" s="141">
        <v>2.6</v>
      </c>
    </row>
    <row r="17" spans="1:20" s="174" customFormat="1" ht="24" customHeight="1">
      <c r="A17" s="233" t="s">
        <v>117</v>
      </c>
      <c r="B17" s="125" t="s">
        <v>68</v>
      </c>
      <c r="C17" s="126" t="s">
        <v>130</v>
      </c>
      <c r="D17" s="169"/>
      <c r="E17" s="169"/>
      <c r="F17" s="168"/>
      <c r="G17" s="169"/>
      <c r="H17" s="127">
        <v>0.5</v>
      </c>
      <c r="I17" s="128">
        <v>5500</v>
      </c>
      <c r="J17" s="132">
        <v>1.3</v>
      </c>
      <c r="K17" s="132">
        <v>1.25</v>
      </c>
      <c r="L17" s="132"/>
      <c r="M17" s="170"/>
      <c r="N17" s="170"/>
      <c r="O17" s="170"/>
      <c r="P17" s="170"/>
      <c r="Q17" s="170"/>
      <c r="R17" s="130">
        <f aca="true" t="shared" si="1" ref="R17:R29">(I17*J17+(I17*J17*K17)+(I17*J17*L17)+(I17*J17*M17)+(I17*J17*N17)+(I17*J17*O17)+(I17*J17*P17))*H17</f>
        <v>8043.75</v>
      </c>
      <c r="S17" s="131">
        <f t="shared" si="0"/>
        <v>20913.75</v>
      </c>
      <c r="T17" s="174">
        <v>2.6</v>
      </c>
    </row>
    <row r="18" spans="1:20" s="173" customFormat="1" ht="24" customHeight="1">
      <c r="A18" s="234"/>
      <c r="B18" s="125" t="s">
        <v>74</v>
      </c>
      <c r="C18" s="126" t="s">
        <v>118</v>
      </c>
      <c r="D18" s="127" t="s">
        <v>110</v>
      </c>
      <c r="E18" s="127" t="s">
        <v>111</v>
      </c>
      <c r="F18" s="126"/>
      <c r="G18" s="127" t="s">
        <v>112</v>
      </c>
      <c r="H18" s="127">
        <v>1</v>
      </c>
      <c r="I18" s="128">
        <v>5500</v>
      </c>
      <c r="J18" s="132">
        <v>1.5</v>
      </c>
      <c r="K18" s="132">
        <v>0.2</v>
      </c>
      <c r="L18" s="132"/>
      <c r="M18" s="132">
        <v>0.3</v>
      </c>
      <c r="N18" s="132"/>
      <c r="O18" s="132"/>
      <c r="P18" s="132">
        <v>0.25</v>
      </c>
      <c r="Q18" s="132"/>
      <c r="R18" s="130">
        <f t="shared" si="1"/>
        <v>14437.5</v>
      </c>
      <c r="S18" s="131">
        <f t="shared" si="0"/>
        <v>37537.5</v>
      </c>
      <c r="T18" s="173">
        <v>2.6</v>
      </c>
    </row>
    <row r="19" spans="1:20" s="173" customFormat="1" ht="24" customHeight="1">
      <c r="A19" s="234"/>
      <c r="B19" s="125" t="s">
        <v>74</v>
      </c>
      <c r="C19" s="126" t="s">
        <v>118</v>
      </c>
      <c r="D19" s="127" t="s">
        <v>110</v>
      </c>
      <c r="E19" s="127" t="s">
        <v>111</v>
      </c>
      <c r="F19" s="126"/>
      <c r="G19" s="127" t="s">
        <v>120</v>
      </c>
      <c r="H19" s="127">
        <v>0.5</v>
      </c>
      <c r="I19" s="128">
        <v>5500</v>
      </c>
      <c r="J19" s="132">
        <v>1.5</v>
      </c>
      <c r="K19" s="132">
        <v>0.2</v>
      </c>
      <c r="L19" s="132"/>
      <c r="M19" s="132">
        <v>0.3</v>
      </c>
      <c r="N19" s="132"/>
      <c r="O19" s="132"/>
      <c r="P19" s="132">
        <v>0.25</v>
      </c>
      <c r="Q19" s="132"/>
      <c r="R19" s="130">
        <f t="shared" si="1"/>
        <v>7218.75</v>
      </c>
      <c r="S19" s="131">
        <f t="shared" si="0"/>
        <v>18768.75</v>
      </c>
      <c r="T19" s="173">
        <v>2.6</v>
      </c>
    </row>
    <row r="20" spans="1:20" s="173" customFormat="1" ht="24" customHeight="1">
      <c r="A20" s="234"/>
      <c r="B20" s="125" t="s">
        <v>74</v>
      </c>
      <c r="C20" s="126" t="s">
        <v>121</v>
      </c>
      <c r="D20" s="127" t="s">
        <v>116</v>
      </c>
      <c r="E20" s="127" t="s">
        <v>119</v>
      </c>
      <c r="F20" s="126"/>
      <c r="G20" s="127" t="s">
        <v>112</v>
      </c>
      <c r="H20" s="127">
        <v>1</v>
      </c>
      <c r="I20" s="128">
        <v>5500</v>
      </c>
      <c r="J20" s="132">
        <v>1.3</v>
      </c>
      <c r="K20" s="132">
        <v>0.2</v>
      </c>
      <c r="L20" s="132"/>
      <c r="M20" s="132">
        <v>0.15</v>
      </c>
      <c r="N20" s="132"/>
      <c r="O20" s="132"/>
      <c r="P20" s="132">
        <v>0.25</v>
      </c>
      <c r="Q20" s="132"/>
      <c r="R20" s="130">
        <f t="shared" si="1"/>
        <v>11440</v>
      </c>
      <c r="S20" s="131">
        <f t="shared" si="0"/>
        <v>29744</v>
      </c>
      <c r="T20" s="173">
        <v>2.6</v>
      </c>
    </row>
    <row r="21" spans="1:20" s="173" customFormat="1" ht="24" customHeight="1">
      <c r="A21" s="234"/>
      <c r="B21" s="125" t="s">
        <v>1</v>
      </c>
      <c r="C21" s="126" t="s">
        <v>121</v>
      </c>
      <c r="D21" s="127" t="s">
        <v>116</v>
      </c>
      <c r="E21" s="127"/>
      <c r="F21" s="126"/>
      <c r="G21" s="127" t="s">
        <v>120</v>
      </c>
      <c r="H21" s="127">
        <v>0.25</v>
      </c>
      <c r="I21" s="128">
        <v>5500</v>
      </c>
      <c r="J21" s="132">
        <v>1.3</v>
      </c>
      <c r="K21" s="132">
        <v>0.2</v>
      </c>
      <c r="L21" s="132"/>
      <c r="M21" s="132"/>
      <c r="N21" s="132"/>
      <c r="O21" s="132"/>
      <c r="P21" s="132">
        <v>0.25</v>
      </c>
      <c r="Q21" s="132"/>
      <c r="R21" s="130">
        <f t="shared" si="1"/>
        <v>2591.875</v>
      </c>
      <c r="S21" s="131">
        <f t="shared" si="0"/>
        <v>6738.875</v>
      </c>
      <c r="T21" s="173">
        <v>2.6</v>
      </c>
    </row>
    <row r="22" spans="1:20" s="173" customFormat="1" ht="24" customHeight="1">
      <c r="A22" s="234"/>
      <c r="B22" s="125" t="s">
        <v>74</v>
      </c>
      <c r="C22" s="126" t="s">
        <v>122</v>
      </c>
      <c r="D22" s="127" t="s">
        <v>110</v>
      </c>
      <c r="E22" s="127" t="s">
        <v>119</v>
      </c>
      <c r="F22" s="126"/>
      <c r="G22" s="127" t="s">
        <v>112</v>
      </c>
      <c r="H22" s="127">
        <v>1</v>
      </c>
      <c r="I22" s="128">
        <v>5500</v>
      </c>
      <c r="J22" s="132">
        <v>1.5</v>
      </c>
      <c r="K22" s="132">
        <v>0.1</v>
      </c>
      <c r="L22" s="132"/>
      <c r="M22" s="132">
        <v>0.15</v>
      </c>
      <c r="N22" s="132"/>
      <c r="O22" s="132"/>
      <c r="P22" s="132">
        <v>0.25</v>
      </c>
      <c r="Q22" s="132"/>
      <c r="R22" s="130">
        <f t="shared" si="1"/>
        <v>12375</v>
      </c>
      <c r="S22" s="131">
        <f t="shared" si="0"/>
        <v>32175</v>
      </c>
      <c r="T22" s="173">
        <v>2.6</v>
      </c>
    </row>
    <row r="23" spans="1:20" s="173" customFormat="1" ht="24" customHeight="1">
      <c r="A23" s="234"/>
      <c r="B23" s="125" t="s">
        <v>74</v>
      </c>
      <c r="C23" s="126" t="s">
        <v>122</v>
      </c>
      <c r="D23" s="127" t="s">
        <v>110</v>
      </c>
      <c r="E23" s="127" t="s">
        <v>119</v>
      </c>
      <c r="F23" s="126"/>
      <c r="G23" s="127" t="s">
        <v>120</v>
      </c>
      <c r="H23" s="127">
        <v>0.5</v>
      </c>
      <c r="I23" s="128">
        <v>5500</v>
      </c>
      <c r="J23" s="132">
        <v>1.5</v>
      </c>
      <c r="K23" s="132">
        <v>0.1</v>
      </c>
      <c r="L23" s="132"/>
      <c r="M23" s="132">
        <v>0.15</v>
      </c>
      <c r="N23" s="132"/>
      <c r="O23" s="132"/>
      <c r="P23" s="132">
        <v>0.25</v>
      </c>
      <c r="Q23" s="132"/>
      <c r="R23" s="130">
        <f t="shared" si="1"/>
        <v>6187.5</v>
      </c>
      <c r="S23" s="131">
        <f t="shared" si="0"/>
        <v>16087.5</v>
      </c>
      <c r="T23" s="173">
        <v>2.6</v>
      </c>
    </row>
    <row r="24" spans="1:20" s="173" customFormat="1" ht="24" customHeight="1">
      <c r="A24" s="234"/>
      <c r="B24" s="125" t="s">
        <v>74</v>
      </c>
      <c r="C24" s="126" t="s">
        <v>123</v>
      </c>
      <c r="D24" s="127" t="s">
        <v>110</v>
      </c>
      <c r="E24" s="127"/>
      <c r="F24" s="126"/>
      <c r="G24" s="127" t="s">
        <v>112</v>
      </c>
      <c r="H24" s="127">
        <v>1</v>
      </c>
      <c r="I24" s="128">
        <v>5500</v>
      </c>
      <c r="J24" s="132">
        <v>1.5</v>
      </c>
      <c r="K24" s="132">
        <v>0.1</v>
      </c>
      <c r="L24" s="132"/>
      <c r="M24" s="132"/>
      <c r="N24" s="132"/>
      <c r="O24" s="132"/>
      <c r="P24" s="132">
        <v>0.25</v>
      </c>
      <c r="Q24" s="132"/>
      <c r="R24" s="130">
        <f t="shared" si="1"/>
        <v>11137.5</v>
      </c>
      <c r="S24" s="131">
        <f t="shared" si="0"/>
        <v>28957.5</v>
      </c>
      <c r="T24" s="173">
        <v>2.6</v>
      </c>
    </row>
    <row r="25" spans="1:20" s="173" customFormat="1" ht="24" customHeight="1">
      <c r="A25" s="234"/>
      <c r="B25" s="125" t="s">
        <v>74</v>
      </c>
      <c r="C25" s="126" t="s">
        <v>124</v>
      </c>
      <c r="D25" s="127" t="s">
        <v>116</v>
      </c>
      <c r="E25" s="127"/>
      <c r="F25" s="126"/>
      <c r="G25" s="127" t="s">
        <v>112</v>
      </c>
      <c r="H25" s="127">
        <v>1</v>
      </c>
      <c r="I25" s="128">
        <v>5500</v>
      </c>
      <c r="J25" s="132">
        <v>1.3</v>
      </c>
      <c r="K25" s="132">
        <v>0.05</v>
      </c>
      <c r="L25" s="132"/>
      <c r="M25" s="132"/>
      <c r="N25" s="132"/>
      <c r="O25" s="132"/>
      <c r="P25" s="132">
        <v>0.25</v>
      </c>
      <c r="Q25" s="132"/>
      <c r="R25" s="130">
        <f t="shared" si="1"/>
        <v>9295</v>
      </c>
      <c r="S25" s="131">
        <f t="shared" si="0"/>
        <v>24167</v>
      </c>
      <c r="T25" s="173">
        <v>2.6</v>
      </c>
    </row>
    <row r="26" spans="1:20" s="173" customFormat="1" ht="24" customHeight="1">
      <c r="A26" s="176"/>
      <c r="B26" s="125" t="s">
        <v>74</v>
      </c>
      <c r="C26" s="126" t="s">
        <v>125</v>
      </c>
      <c r="D26" s="127" t="s">
        <v>126</v>
      </c>
      <c r="E26" s="127"/>
      <c r="F26" s="126"/>
      <c r="G26" s="127" t="s">
        <v>112</v>
      </c>
      <c r="H26" s="127">
        <v>1</v>
      </c>
      <c r="I26" s="128">
        <v>5500</v>
      </c>
      <c r="J26" s="132">
        <v>1.1</v>
      </c>
      <c r="K26" s="132">
        <v>0.2</v>
      </c>
      <c r="L26" s="132"/>
      <c r="M26" s="132"/>
      <c r="N26" s="132"/>
      <c r="O26" s="132"/>
      <c r="P26" s="132">
        <v>0.25</v>
      </c>
      <c r="Q26" s="132"/>
      <c r="R26" s="130">
        <f t="shared" si="1"/>
        <v>8772.500000000002</v>
      </c>
      <c r="S26" s="131">
        <f t="shared" si="0"/>
        <v>22808.500000000007</v>
      </c>
      <c r="T26" s="173">
        <v>2.6</v>
      </c>
    </row>
    <row r="27" spans="1:20" s="173" customFormat="1" ht="24" customHeight="1">
      <c r="A27" s="176"/>
      <c r="B27" s="125" t="s">
        <v>74</v>
      </c>
      <c r="C27" s="126" t="s">
        <v>127</v>
      </c>
      <c r="D27" s="127" t="s">
        <v>126</v>
      </c>
      <c r="E27" s="127"/>
      <c r="F27" s="126"/>
      <c r="G27" s="127" t="s">
        <v>112</v>
      </c>
      <c r="H27" s="127">
        <v>1</v>
      </c>
      <c r="I27" s="128">
        <v>5500</v>
      </c>
      <c r="J27" s="132">
        <v>1.1</v>
      </c>
      <c r="K27" s="132">
        <v>0.05</v>
      </c>
      <c r="L27" s="132"/>
      <c r="M27" s="132"/>
      <c r="N27" s="132"/>
      <c r="O27" s="132"/>
      <c r="P27" s="132">
        <v>0.25</v>
      </c>
      <c r="Q27" s="132"/>
      <c r="R27" s="130">
        <f t="shared" si="1"/>
        <v>7865.000000000001</v>
      </c>
      <c r="S27" s="131">
        <f t="shared" si="0"/>
        <v>20449.000000000004</v>
      </c>
      <c r="T27" s="173">
        <v>2.6</v>
      </c>
    </row>
    <row r="28" spans="1:20" s="173" customFormat="1" ht="24" customHeight="1">
      <c r="A28" s="176"/>
      <c r="B28" s="125" t="s">
        <v>2</v>
      </c>
      <c r="C28" s="126" t="s">
        <v>128</v>
      </c>
      <c r="D28" s="127" t="s">
        <v>116</v>
      </c>
      <c r="E28" s="127"/>
      <c r="F28" s="126"/>
      <c r="G28" s="127" t="s">
        <v>112</v>
      </c>
      <c r="H28" s="127">
        <v>1</v>
      </c>
      <c r="I28" s="128">
        <v>5500</v>
      </c>
      <c r="J28" s="132">
        <v>1.3</v>
      </c>
      <c r="K28" s="132">
        <v>0.1</v>
      </c>
      <c r="L28" s="132"/>
      <c r="M28" s="132"/>
      <c r="N28" s="132"/>
      <c r="O28" s="132"/>
      <c r="P28" s="132">
        <v>0.25</v>
      </c>
      <c r="Q28" s="132"/>
      <c r="R28" s="130">
        <f t="shared" si="1"/>
        <v>9652.5</v>
      </c>
      <c r="S28" s="131">
        <f t="shared" si="0"/>
        <v>25096.5</v>
      </c>
      <c r="T28" s="173">
        <v>2.6</v>
      </c>
    </row>
    <row r="29" spans="1:20" s="173" customFormat="1" ht="24" customHeight="1">
      <c r="A29" s="177"/>
      <c r="B29" s="125" t="s">
        <v>1</v>
      </c>
      <c r="C29" s="126" t="s">
        <v>123</v>
      </c>
      <c r="D29" s="127" t="s">
        <v>110</v>
      </c>
      <c r="E29" s="127"/>
      <c r="F29" s="126"/>
      <c r="G29" s="127" t="s">
        <v>120</v>
      </c>
      <c r="H29" s="127">
        <v>0.25</v>
      </c>
      <c r="I29" s="128">
        <v>5500</v>
      </c>
      <c r="J29" s="132">
        <v>1.5</v>
      </c>
      <c r="K29" s="132">
        <v>0.1</v>
      </c>
      <c r="L29" s="132"/>
      <c r="M29" s="132"/>
      <c r="N29" s="132"/>
      <c r="O29" s="132"/>
      <c r="P29" s="132">
        <v>0.25</v>
      </c>
      <c r="Q29" s="132"/>
      <c r="R29" s="130">
        <f t="shared" si="1"/>
        <v>2784.375</v>
      </c>
      <c r="S29" s="131">
        <f t="shared" si="0"/>
        <v>7239.375</v>
      </c>
      <c r="T29" s="173">
        <v>2.6</v>
      </c>
    </row>
    <row r="30" spans="1:20" s="141" customFormat="1" ht="24" customHeight="1">
      <c r="A30" s="133" t="s">
        <v>0</v>
      </c>
      <c r="B30" s="134"/>
      <c r="C30" s="135"/>
      <c r="D30" s="136"/>
      <c r="E30" s="136"/>
      <c r="F30" s="135"/>
      <c r="G30" s="136"/>
      <c r="H30" s="136">
        <f>SUM(H17:H29)</f>
        <v>10</v>
      </c>
      <c r="I30" s="137"/>
      <c r="J30" s="138"/>
      <c r="K30" s="138"/>
      <c r="L30" s="138"/>
      <c r="M30" s="138"/>
      <c r="N30" s="138"/>
      <c r="O30" s="138"/>
      <c r="P30" s="138"/>
      <c r="Q30" s="138"/>
      <c r="R30" s="139">
        <f>SUM(R17:R29)</f>
        <v>111801.25</v>
      </c>
      <c r="S30" s="140">
        <f>SUM(S17:S29)</f>
        <v>290683.25</v>
      </c>
      <c r="T30" s="141">
        <v>2.6</v>
      </c>
    </row>
    <row r="31" spans="1:20" s="174" customFormat="1" ht="24" customHeight="1">
      <c r="A31" s="235" t="s">
        <v>129</v>
      </c>
      <c r="B31" s="125" t="s">
        <v>154</v>
      </c>
      <c r="C31" s="126" t="s">
        <v>115</v>
      </c>
      <c r="D31" s="127" t="s">
        <v>116</v>
      </c>
      <c r="E31" s="169"/>
      <c r="F31" s="168"/>
      <c r="G31" s="127" t="s">
        <v>112</v>
      </c>
      <c r="H31" s="127">
        <v>0.5</v>
      </c>
      <c r="I31" s="128">
        <v>3974</v>
      </c>
      <c r="J31" s="132">
        <v>1.3</v>
      </c>
      <c r="K31" s="132">
        <v>0.05</v>
      </c>
      <c r="L31" s="132"/>
      <c r="M31" s="132"/>
      <c r="N31" s="132">
        <v>0.6</v>
      </c>
      <c r="O31" s="132"/>
      <c r="P31" s="132">
        <v>0.25</v>
      </c>
      <c r="Q31" s="170"/>
      <c r="R31" s="130">
        <f aca="true" t="shared" si="2" ref="R31:R41">(I31*J31+(I31*J31*K31)+(I31*J31*L31)+(I31*J31*M31)+(I31*J31*N31)+(I31*J31*O31)+(I31*J31*P31))*H31</f>
        <v>4907.889999999999</v>
      </c>
      <c r="S31" s="131">
        <f t="shared" si="0"/>
        <v>12760.514</v>
      </c>
      <c r="T31" s="174">
        <v>2.6</v>
      </c>
    </row>
    <row r="32" spans="1:20" s="173" customFormat="1" ht="24" customHeight="1">
      <c r="A32" s="235"/>
      <c r="B32" s="125" t="s">
        <v>9</v>
      </c>
      <c r="C32" s="126" t="s">
        <v>114</v>
      </c>
      <c r="D32" s="127" t="s">
        <v>110</v>
      </c>
      <c r="E32" s="127"/>
      <c r="F32" s="126"/>
      <c r="G32" s="127" t="s">
        <v>120</v>
      </c>
      <c r="H32" s="127">
        <v>0.5</v>
      </c>
      <c r="I32" s="128">
        <v>3974</v>
      </c>
      <c r="J32" s="132">
        <v>1.5</v>
      </c>
      <c r="K32" s="132">
        <v>0.1</v>
      </c>
      <c r="L32" s="132"/>
      <c r="M32" s="132"/>
      <c r="N32" s="132"/>
      <c r="O32" s="132"/>
      <c r="P32" s="132">
        <v>0.25</v>
      </c>
      <c r="Q32" s="132"/>
      <c r="R32" s="130">
        <f t="shared" si="2"/>
        <v>4023.675</v>
      </c>
      <c r="S32" s="131">
        <f t="shared" si="0"/>
        <v>10461.555</v>
      </c>
      <c r="T32" s="173">
        <v>2.6</v>
      </c>
    </row>
    <row r="33" spans="1:20" s="173" customFormat="1" ht="24" customHeight="1">
      <c r="A33" s="235"/>
      <c r="B33" s="125" t="s">
        <v>9</v>
      </c>
      <c r="C33" s="126" t="s">
        <v>156</v>
      </c>
      <c r="D33" s="127" t="s">
        <v>153</v>
      </c>
      <c r="E33" s="127"/>
      <c r="F33" s="126"/>
      <c r="G33" s="127" t="s">
        <v>112</v>
      </c>
      <c r="H33" s="127">
        <v>0.5</v>
      </c>
      <c r="I33" s="128">
        <v>3974</v>
      </c>
      <c r="J33" s="132">
        <v>1.1</v>
      </c>
      <c r="K33" s="132">
        <v>0.05</v>
      </c>
      <c r="L33" s="132"/>
      <c r="M33" s="132"/>
      <c r="N33" s="132"/>
      <c r="O33" s="132"/>
      <c r="P33" s="132">
        <v>0.25</v>
      </c>
      <c r="Q33" s="132"/>
      <c r="R33" s="130">
        <f t="shared" si="2"/>
        <v>2841.4100000000003</v>
      </c>
      <c r="S33" s="131">
        <f t="shared" si="0"/>
        <v>7387.666000000001</v>
      </c>
      <c r="T33" s="173">
        <v>2.6</v>
      </c>
    </row>
    <row r="34" spans="1:20" s="173" customFormat="1" ht="24" customHeight="1">
      <c r="A34" s="167"/>
      <c r="B34" s="125" t="s">
        <v>70</v>
      </c>
      <c r="C34" s="126" t="s">
        <v>131</v>
      </c>
      <c r="D34" s="127" t="s">
        <v>126</v>
      </c>
      <c r="E34" s="127"/>
      <c r="F34" s="126"/>
      <c r="G34" s="127" t="s">
        <v>112</v>
      </c>
      <c r="H34" s="127">
        <v>1</v>
      </c>
      <c r="I34" s="128">
        <v>3974</v>
      </c>
      <c r="J34" s="132">
        <v>1.1</v>
      </c>
      <c r="K34" s="132">
        <v>0.2</v>
      </c>
      <c r="L34" s="132"/>
      <c r="M34" s="132"/>
      <c r="N34" s="132"/>
      <c r="O34" s="132"/>
      <c r="P34" s="132">
        <v>0.25</v>
      </c>
      <c r="Q34" s="132"/>
      <c r="R34" s="130">
        <f t="shared" si="2"/>
        <v>6338.530000000001</v>
      </c>
      <c r="S34" s="131">
        <f t="shared" si="0"/>
        <v>16480.178000000004</v>
      </c>
      <c r="T34" s="173">
        <v>2.6</v>
      </c>
    </row>
    <row r="35" spans="1:20" s="173" customFormat="1" ht="24" customHeight="1">
      <c r="A35" s="167"/>
      <c r="B35" s="125" t="s">
        <v>70</v>
      </c>
      <c r="C35" s="126" t="s">
        <v>131</v>
      </c>
      <c r="D35" s="127" t="s">
        <v>126</v>
      </c>
      <c r="E35" s="127"/>
      <c r="F35" s="126"/>
      <c r="G35" s="127" t="s">
        <v>120</v>
      </c>
      <c r="H35" s="127">
        <v>0.5</v>
      </c>
      <c r="I35" s="128">
        <v>3974</v>
      </c>
      <c r="J35" s="132">
        <v>1.1</v>
      </c>
      <c r="K35" s="132">
        <v>0.2</v>
      </c>
      <c r="L35" s="132"/>
      <c r="M35" s="132"/>
      <c r="N35" s="132"/>
      <c r="O35" s="132"/>
      <c r="P35" s="132">
        <v>0.25</v>
      </c>
      <c r="Q35" s="132"/>
      <c r="R35" s="130">
        <f t="shared" si="2"/>
        <v>3169.2650000000003</v>
      </c>
      <c r="S35" s="131">
        <f t="shared" si="0"/>
        <v>8240.089000000002</v>
      </c>
      <c r="T35" s="173">
        <v>2.6</v>
      </c>
    </row>
    <row r="36" spans="1:20" s="173" customFormat="1" ht="24" customHeight="1">
      <c r="A36" s="167"/>
      <c r="B36" s="125" t="s">
        <v>70</v>
      </c>
      <c r="C36" s="126" t="s">
        <v>127</v>
      </c>
      <c r="D36" s="127" t="s">
        <v>126</v>
      </c>
      <c r="E36" s="127"/>
      <c r="F36" s="126"/>
      <c r="G36" s="127" t="s">
        <v>120</v>
      </c>
      <c r="H36" s="127">
        <v>0.5</v>
      </c>
      <c r="I36" s="128">
        <v>3974</v>
      </c>
      <c r="J36" s="132">
        <v>1.1</v>
      </c>
      <c r="K36" s="132">
        <v>0.2</v>
      </c>
      <c r="L36" s="132"/>
      <c r="M36" s="132"/>
      <c r="N36" s="132"/>
      <c r="O36" s="132"/>
      <c r="P36" s="132">
        <v>0.25</v>
      </c>
      <c r="Q36" s="132"/>
      <c r="R36" s="130">
        <f t="shared" si="2"/>
        <v>3169.2650000000003</v>
      </c>
      <c r="S36" s="131">
        <f t="shared" si="0"/>
        <v>8240.089000000002</v>
      </c>
      <c r="T36" s="173">
        <v>2.6</v>
      </c>
    </row>
    <row r="37" spans="1:20" s="173" customFormat="1" ht="24" customHeight="1">
      <c r="A37" s="167"/>
      <c r="B37" s="125" t="s">
        <v>70</v>
      </c>
      <c r="C37" s="126" t="s">
        <v>132</v>
      </c>
      <c r="D37" s="127" t="s">
        <v>126</v>
      </c>
      <c r="E37" s="127"/>
      <c r="F37" s="126"/>
      <c r="G37" s="127" t="s">
        <v>112</v>
      </c>
      <c r="H37" s="127">
        <v>1</v>
      </c>
      <c r="I37" s="128">
        <v>3974</v>
      </c>
      <c r="J37" s="132">
        <v>1.1</v>
      </c>
      <c r="K37" s="132">
        <v>0.05</v>
      </c>
      <c r="L37" s="132"/>
      <c r="M37" s="132"/>
      <c r="N37" s="132"/>
      <c r="O37" s="132"/>
      <c r="P37" s="132">
        <v>0.25</v>
      </c>
      <c r="Q37" s="132"/>
      <c r="R37" s="130">
        <f t="shared" si="2"/>
        <v>5682.820000000001</v>
      </c>
      <c r="S37" s="131">
        <f t="shared" si="0"/>
        <v>14775.332000000002</v>
      </c>
      <c r="T37" s="173">
        <v>2.6</v>
      </c>
    </row>
    <row r="38" spans="1:20" s="173" customFormat="1" ht="24" customHeight="1">
      <c r="A38" s="167"/>
      <c r="B38" s="125" t="s">
        <v>70</v>
      </c>
      <c r="C38" s="126" t="s">
        <v>133</v>
      </c>
      <c r="D38" s="127" t="s">
        <v>126</v>
      </c>
      <c r="E38" s="127"/>
      <c r="F38" s="126"/>
      <c r="G38" s="127" t="s">
        <v>112</v>
      </c>
      <c r="H38" s="127">
        <v>1</v>
      </c>
      <c r="I38" s="128">
        <v>3974</v>
      </c>
      <c r="J38" s="132">
        <v>1.1</v>
      </c>
      <c r="K38" s="132">
        <v>0.2</v>
      </c>
      <c r="L38" s="132"/>
      <c r="M38" s="132"/>
      <c r="N38" s="132"/>
      <c r="O38" s="132"/>
      <c r="P38" s="132">
        <v>0.25</v>
      </c>
      <c r="Q38" s="132"/>
      <c r="R38" s="130">
        <f t="shared" si="2"/>
        <v>6338.530000000001</v>
      </c>
      <c r="S38" s="131">
        <f t="shared" si="0"/>
        <v>16480.178000000004</v>
      </c>
      <c r="T38" s="173">
        <v>2.6</v>
      </c>
    </row>
    <row r="39" spans="1:20" s="173" customFormat="1" ht="24" customHeight="1">
      <c r="A39" s="167"/>
      <c r="B39" s="125" t="s">
        <v>70</v>
      </c>
      <c r="C39" s="126" t="s">
        <v>133</v>
      </c>
      <c r="D39" s="127" t="s">
        <v>126</v>
      </c>
      <c r="E39" s="127"/>
      <c r="F39" s="126"/>
      <c r="G39" s="127" t="s">
        <v>120</v>
      </c>
      <c r="H39" s="127">
        <v>0.5</v>
      </c>
      <c r="I39" s="128">
        <v>3974</v>
      </c>
      <c r="J39" s="132">
        <v>1.1</v>
      </c>
      <c r="K39" s="132">
        <v>0.2</v>
      </c>
      <c r="L39" s="132"/>
      <c r="M39" s="132"/>
      <c r="N39" s="132"/>
      <c r="O39" s="132"/>
      <c r="P39" s="132">
        <v>0.25</v>
      </c>
      <c r="Q39" s="132"/>
      <c r="R39" s="130">
        <f t="shared" si="2"/>
        <v>3169.2650000000003</v>
      </c>
      <c r="S39" s="131">
        <f t="shared" si="0"/>
        <v>8240.089000000002</v>
      </c>
      <c r="T39" s="173">
        <v>2.6</v>
      </c>
    </row>
    <row r="40" spans="1:20" s="173" customFormat="1" ht="24" customHeight="1">
      <c r="A40" s="167"/>
      <c r="B40" s="125" t="s">
        <v>70</v>
      </c>
      <c r="C40" s="126" t="s">
        <v>134</v>
      </c>
      <c r="D40" s="127" t="s">
        <v>135</v>
      </c>
      <c r="E40" s="127"/>
      <c r="F40" s="126"/>
      <c r="G40" s="127" t="s">
        <v>112</v>
      </c>
      <c r="H40" s="127">
        <v>1</v>
      </c>
      <c r="I40" s="128">
        <v>3974</v>
      </c>
      <c r="J40" s="132">
        <v>1</v>
      </c>
      <c r="K40" s="132">
        <v>0.2</v>
      </c>
      <c r="L40" s="132"/>
      <c r="M40" s="132"/>
      <c r="N40" s="132"/>
      <c r="O40" s="132"/>
      <c r="P40" s="132">
        <v>0.25</v>
      </c>
      <c r="Q40" s="132"/>
      <c r="R40" s="130">
        <f t="shared" si="2"/>
        <v>5762.3</v>
      </c>
      <c r="S40" s="131">
        <f t="shared" si="0"/>
        <v>14981.980000000001</v>
      </c>
      <c r="T40" s="173">
        <v>2.6</v>
      </c>
    </row>
    <row r="41" spans="1:20" s="173" customFormat="1" ht="24" customHeight="1">
      <c r="A41" s="180"/>
      <c r="B41" s="125" t="s">
        <v>70</v>
      </c>
      <c r="C41" s="126" t="s">
        <v>134</v>
      </c>
      <c r="D41" s="127" t="s">
        <v>135</v>
      </c>
      <c r="E41" s="127"/>
      <c r="F41" s="126"/>
      <c r="G41" s="127" t="s">
        <v>120</v>
      </c>
      <c r="H41" s="127">
        <v>0.5</v>
      </c>
      <c r="I41" s="128">
        <v>3974</v>
      </c>
      <c r="J41" s="132">
        <v>1</v>
      </c>
      <c r="K41" s="132">
        <v>0.2</v>
      </c>
      <c r="L41" s="132"/>
      <c r="M41" s="132"/>
      <c r="N41" s="132"/>
      <c r="O41" s="132"/>
      <c r="P41" s="132">
        <v>0.25</v>
      </c>
      <c r="Q41" s="132"/>
      <c r="R41" s="130">
        <f t="shared" si="2"/>
        <v>2881.15</v>
      </c>
      <c r="S41" s="131">
        <f t="shared" si="0"/>
        <v>7490.990000000001</v>
      </c>
      <c r="T41" s="173">
        <v>2.6</v>
      </c>
    </row>
    <row r="42" spans="1:20" s="141" customFormat="1" ht="24" customHeight="1">
      <c r="A42" s="133" t="s">
        <v>0</v>
      </c>
      <c r="B42" s="134"/>
      <c r="C42" s="135"/>
      <c r="D42" s="136"/>
      <c r="E42" s="136"/>
      <c r="F42" s="135"/>
      <c r="G42" s="136"/>
      <c r="H42" s="136">
        <f>SUM(H31:H41)</f>
        <v>7.5</v>
      </c>
      <c r="I42" s="137"/>
      <c r="J42" s="135"/>
      <c r="K42" s="135"/>
      <c r="L42" s="135"/>
      <c r="M42" s="135"/>
      <c r="N42" s="135"/>
      <c r="O42" s="135"/>
      <c r="P42" s="135"/>
      <c r="Q42" s="135"/>
      <c r="R42" s="139">
        <f>SUM(R31:R41)</f>
        <v>48284.1</v>
      </c>
      <c r="S42" s="140">
        <f t="shared" si="0"/>
        <v>125538.66</v>
      </c>
      <c r="T42" s="141">
        <v>2.6</v>
      </c>
    </row>
    <row r="43" spans="1:20" s="175" customFormat="1" ht="24" customHeight="1">
      <c r="A43" s="245" t="s">
        <v>136</v>
      </c>
      <c r="B43" s="126" t="s">
        <v>3</v>
      </c>
      <c r="C43" s="126" t="s">
        <v>137</v>
      </c>
      <c r="D43" s="127"/>
      <c r="E43" s="127"/>
      <c r="F43" s="126"/>
      <c r="G43" s="127" t="s">
        <v>112</v>
      </c>
      <c r="H43" s="127">
        <v>1</v>
      </c>
      <c r="I43" s="128">
        <v>3974</v>
      </c>
      <c r="J43" s="126"/>
      <c r="K43" s="126"/>
      <c r="L43" s="126"/>
      <c r="M43" s="126"/>
      <c r="N43" s="126"/>
      <c r="O43" s="126"/>
      <c r="P43" s="126"/>
      <c r="Q43" s="126">
        <v>1.3</v>
      </c>
      <c r="R43" s="130">
        <f aca="true" t="shared" si="3" ref="R43:R64">(I43*Q43)*H43</f>
        <v>5166.2</v>
      </c>
      <c r="S43" s="131">
        <f t="shared" si="0"/>
        <v>13432.12</v>
      </c>
      <c r="T43" s="173">
        <v>2.6</v>
      </c>
    </row>
    <row r="44" spans="1:20" s="175" customFormat="1" ht="24" customHeight="1">
      <c r="A44" s="245"/>
      <c r="B44" s="126" t="s">
        <v>3</v>
      </c>
      <c r="C44" s="126" t="s">
        <v>137</v>
      </c>
      <c r="D44" s="127"/>
      <c r="E44" s="127"/>
      <c r="F44" s="126"/>
      <c r="G44" s="127" t="s">
        <v>120</v>
      </c>
      <c r="H44" s="127">
        <v>0.5</v>
      </c>
      <c r="I44" s="128">
        <v>3974</v>
      </c>
      <c r="J44" s="126"/>
      <c r="K44" s="126"/>
      <c r="L44" s="126"/>
      <c r="M44" s="126"/>
      <c r="N44" s="126"/>
      <c r="O44" s="126"/>
      <c r="P44" s="126"/>
      <c r="Q44" s="126">
        <v>1.3</v>
      </c>
      <c r="R44" s="130">
        <f t="shared" si="3"/>
        <v>2583.1</v>
      </c>
      <c r="S44" s="131">
        <f t="shared" si="0"/>
        <v>6716.06</v>
      </c>
      <c r="T44" s="173">
        <v>2.6</v>
      </c>
    </row>
    <row r="45" spans="1:20" s="175" customFormat="1" ht="24" customHeight="1">
      <c r="A45" s="245"/>
      <c r="B45" s="126" t="s">
        <v>3</v>
      </c>
      <c r="C45" s="126" t="s">
        <v>138</v>
      </c>
      <c r="D45" s="127"/>
      <c r="E45" s="127"/>
      <c r="F45" s="126"/>
      <c r="G45" s="127" t="s">
        <v>112</v>
      </c>
      <c r="H45" s="127">
        <v>1</v>
      </c>
      <c r="I45" s="128">
        <v>3974</v>
      </c>
      <c r="J45" s="126"/>
      <c r="K45" s="126"/>
      <c r="L45" s="126"/>
      <c r="M45" s="126"/>
      <c r="N45" s="126"/>
      <c r="O45" s="126"/>
      <c r="P45" s="126"/>
      <c r="Q45" s="126">
        <v>1.3</v>
      </c>
      <c r="R45" s="130">
        <f t="shared" si="3"/>
        <v>5166.2</v>
      </c>
      <c r="S45" s="131">
        <f aca="true" t="shared" si="4" ref="S45:S66">R45*T45</f>
        <v>13432.12</v>
      </c>
      <c r="T45" s="173">
        <v>2.6</v>
      </c>
    </row>
    <row r="46" spans="1:20" s="175" customFormat="1" ht="24" customHeight="1">
      <c r="A46" s="245"/>
      <c r="B46" s="126" t="s">
        <v>3</v>
      </c>
      <c r="C46" s="126" t="s">
        <v>138</v>
      </c>
      <c r="D46" s="127"/>
      <c r="E46" s="127"/>
      <c r="F46" s="126"/>
      <c r="G46" s="127" t="s">
        <v>120</v>
      </c>
      <c r="H46" s="127">
        <v>0.5</v>
      </c>
      <c r="I46" s="128">
        <v>3974</v>
      </c>
      <c r="J46" s="126"/>
      <c r="K46" s="126"/>
      <c r="L46" s="126"/>
      <c r="M46" s="126"/>
      <c r="N46" s="126"/>
      <c r="O46" s="126"/>
      <c r="P46" s="126"/>
      <c r="Q46" s="126">
        <v>1.3</v>
      </c>
      <c r="R46" s="130">
        <f t="shared" si="3"/>
        <v>2583.1</v>
      </c>
      <c r="S46" s="131">
        <f t="shared" si="4"/>
        <v>6716.06</v>
      </c>
      <c r="T46" s="173">
        <v>2.6</v>
      </c>
    </row>
    <row r="47" spans="1:20" s="173" customFormat="1" ht="31.5" customHeight="1">
      <c r="A47" s="245"/>
      <c r="B47" s="142" t="s">
        <v>139</v>
      </c>
      <c r="C47" s="143" t="s">
        <v>140</v>
      </c>
      <c r="D47" s="144"/>
      <c r="E47" s="144"/>
      <c r="F47" s="143"/>
      <c r="G47" s="127" t="s">
        <v>141</v>
      </c>
      <c r="H47" s="127">
        <v>0.5</v>
      </c>
      <c r="I47" s="128">
        <v>3974</v>
      </c>
      <c r="J47" s="126"/>
      <c r="K47" s="126"/>
      <c r="L47" s="126"/>
      <c r="M47" s="126"/>
      <c r="N47" s="126"/>
      <c r="O47" s="126"/>
      <c r="P47" s="126"/>
      <c r="Q47" s="126">
        <v>1.16</v>
      </c>
      <c r="R47" s="130">
        <f t="shared" si="3"/>
        <v>2304.9199999999996</v>
      </c>
      <c r="S47" s="131">
        <f t="shared" si="4"/>
        <v>5992.7919999999995</v>
      </c>
      <c r="T47" s="173">
        <v>2.6</v>
      </c>
    </row>
    <row r="48" spans="1:20" s="173" customFormat="1" ht="31.5" customHeight="1">
      <c r="A48" s="245"/>
      <c r="B48" s="142" t="s">
        <v>142</v>
      </c>
      <c r="C48" s="126" t="s">
        <v>143</v>
      </c>
      <c r="D48" s="127"/>
      <c r="E48" s="127"/>
      <c r="F48" s="126"/>
      <c r="G48" s="127" t="s">
        <v>112</v>
      </c>
      <c r="H48" s="127">
        <v>1</v>
      </c>
      <c r="I48" s="128">
        <v>3974</v>
      </c>
      <c r="J48" s="126"/>
      <c r="K48" s="126"/>
      <c r="L48" s="126"/>
      <c r="M48" s="126"/>
      <c r="N48" s="126"/>
      <c r="O48" s="126"/>
      <c r="P48" s="126"/>
      <c r="Q48" s="126">
        <v>1</v>
      </c>
      <c r="R48" s="130">
        <f t="shared" si="3"/>
        <v>3974</v>
      </c>
      <c r="S48" s="131">
        <f t="shared" si="4"/>
        <v>10332.4</v>
      </c>
      <c r="T48" s="173">
        <v>2.6</v>
      </c>
    </row>
    <row r="49" spans="1:20" s="173" customFormat="1" ht="24" customHeight="1">
      <c r="A49" s="245"/>
      <c r="B49" s="142" t="s">
        <v>76</v>
      </c>
      <c r="C49" s="126" t="s">
        <v>144</v>
      </c>
      <c r="D49" s="127"/>
      <c r="E49" s="127"/>
      <c r="F49" s="126"/>
      <c r="G49" s="127" t="s">
        <v>112</v>
      </c>
      <c r="H49" s="127">
        <v>1</v>
      </c>
      <c r="I49" s="128">
        <v>3974</v>
      </c>
      <c r="J49" s="126"/>
      <c r="K49" s="126"/>
      <c r="L49" s="126"/>
      <c r="M49" s="126"/>
      <c r="N49" s="126"/>
      <c r="O49" s="126"/>
      <c r="P49" s="126"/>
      <c r="Q49" s="126">
        <v>1</v>
      </c>
      <c r="R49" s="130">
        <f t="shared" si="3"/>
        <v>3974</v>
      </c>
      <c r="S49" s="131">
        <f t="shared" si="4"/>
        <v>10332.4</v>
      </c>
      <c r="T49" s="173">
        <v>2.6</v>
      </c>
    </row>
    <row r="50" spans="1:20" s="173" customFormat="1" ht="24" customHeight="1">
      <c r="A50" s="245"/>
      <c r="B50" s="125" t="s">
        <v>64</v>
      </c>
      <c r="C50" s="126" t="s">
        <v>115</v>
      </c>
      <c r="D50" s="127"/>
      <c r="E50" s="127"/>
      <c r="F50" s="126"/>
      <c r="G50" s="127" t="s">
        <v>120</v>
      </c>
      <c r="H50" s="127">
        <v>1</v>
      </c>
      <c r="I50" s="128">
        <v>3974</v>
      </c>
      <c r="J50" s="126"/>
      <c r="K50" s="126"/>
      <c r="L50" s="126"/>
      <c r="M50" s="126"/>
      <c r="N50" s="126"/>
      <c r="O50" s="126"/>
      <c r="P50" s="126"/>
      <c r="Q50" s="126">
        <v>1</v>
      </c>
      <c r="R50" s="130">
        <f t="shared" si="3"/>
        <v>3974</v>
      </c>
      <c r="S50" s="131">
        <f t="shared" si="4"/>
        <v>10332.4</v>
      </c>
      <c r="T50" s="173">
        <v>2.6</v>
      </c>
    </row>
    <row r="51" spans="1:20" s="173" customFormat="1" ht="24" customHeight="1">
      <c r="A51" s="245"/>
      <c r="B51" s="125" t="s">
        <v>145</v>
      </c>
      <c r="C51" s="126" t="s">
        <v>130</v>
      </c>
      <c r="D51" s="127"/>
      <c r="E51" s="127"/>
      <c r="F51" s="126"/>
      <c r="G51" s="127"/>
      <c r="H51" s="127">
        <v>1</v>
      </c>
      <c r="I51" s="128">
        <v>3974</v>
      </c>
      <c r="J51" s="126"/>
      <c r="K51" s="126"/>
      <c r="L51" s="126"/>
      <c r="M51" s="126"/>
      <c r="N51" s="126"/>
      <c r="O51" s="126"/>
      <c r="P51" s="126"/>
      <c r="Q51" s="126">
        <v>1</v>
      </c>
      <c r="R51" s="130">
        <f t="shared" si="3"/>
        <v>3974</v>
      </c>
      <c r="S51" s="131">
        <f t="shared" si="4"/>
        <v>10332.4</v>
      </c>
      <c r="T51" s="173">
        <v>2.6</v>
      </c>
    </row>
    <row r="52" spans="1:20" s="173" customFormat="1" ht="24" customHeight="1">
      <c r="A52" s="245"/>
      <c r="B52" s="142" t="s">
        <v>73</v>
      </c>
      <c r="C52" s="143" t="s">
        <v>146</v>
      </c>
      <c r="D52" s="144"/>
      <c r="E52" s="144"/>
      <c r="F52" s="143"/>
      <c r="G52" s="127" t="s">
        <v>112</v>
      </c>
      <c r="H52" s="127">
        <v>0.5</v>
      </c>
      <c r="I52" s="128">
        <v>3974</v>
      </c>
      <c r="J52" s="126"/>
      <c r="K52" s="126"/>
      <c r="L52" s="126"/>
      <c r="M52" s="126"/>
      <c r="N52" s="126"/>
      <c r="O52" s="126"/>
      <c r="P52" s="126"/>
      <c r="Q52" s="126">
        <v>1</v>
      </c>
      <c r="R52" s="130">
        <f t="shared" si="3"/>
        <v>1987</v>
      </c>
      <c r="S52" s="131">
        <f t="shared" si="4"/>
        <v>5166.2</v>
      </c>
      <c r="T52" s="173">
        <v>2.6</v>
      </c>
    </row>
    <row r="53" spans="1:20" s="173" customFormat="1" ht="24" customHeight="1">
      <c r="A53" s="245"/>
      <c r="B53" s="142" t="s">
        <v>73</v>
      </c>
      <c r="C53" s="143" t="s">
        <v>147</v>
      </c>
      <c r="D53" s="144"/>
      <c r="E53" s="144"/>
      <c r="F53" s="143"/>
      <c r="G53" s="127" t="s">
        <v>120</v>
      </c>
      <c r="H53" s="127">
        <v>0.5</v>
      </c>
      <c r="I53" s="128">
        <v>3974</v>
      </c>
      <c r="J53" s="126"/>
      <c r="K53" s="126"/>
      <c r="L53" s="126"/>
      <c r="M53" s="126"/>
      <c r="N53" s="126"/>
      <c r="O53" s="126"/>
      <c r="P53" s="126"/>
      <c r="Q53" s="126">
        <v>1</v>
      </c>
      <c r="R53" s="130">
        <f t="shared" si="3"/>
        <v>1987</v>
      </c>
      <c r="S53" s="131">
        <f t="shared" si="4"/>
        <v>5166.2</v>
      </c>
      <c r="T53" s="173">
        <v>2.6</v>
      </c>
    </row>
    <row r="54" spans="1:20" s="173" customFormat="1" ht="24" customHeight="1">
      <c r="A54" s="245"/>
      <c r="B54" s="125" t="s">
        <v>72</v>
      </c>
      <c r="C54" s="126" t="s">
        <v>146</v>
      </c>
      <c r="D54" s="127"/>
      <c r="E54" s="127"/>
      <c r="F54" s="126"/>
      <c r="G54" s="127" t="s">
        <v>120</v>
      </c>
      <c r="H54" s="127">
        <v>0.5</v>
      </c>
      <c r="I54" s="128">
        <v>3974</v>
      </c>
      <c r="J54" s="126"/>
      <c r="K54" s="126"/>
      <c r="L54" s="126"/>
      <c r="M54" s="126"/>
      <c r="N54" s="126"/>
      <c r="O54" s="126"/>
      <c r="P54" s="126"/>
      <c r="Q54" s="126">
        <v>1</v>
      </c>
      <c r="R54" s="130">
        <f t="shared" si="3"/>
        <v>1987</v>
      </c>
      <c r="S54" s="131">
        <f t="shared" si="4"/>
        <v>5166.2</v>
      </c>
      <c r="T54" s="173">
        <v>2.6</v>
      </c>
    </row>
    <row r="55" spans="1:20" s="173" customFormat="1" ht="24" customHeight="1">
      <c r="A55" s="245"/>
      <c r="B55" s="125" t="s">
        <v>71</v>
      </c>
      <c r="C55" s="126" t="s">
        <v>130</v>
      </c>
      <c r="D55" s="127"/>
      <c r="E55" s="127"/>
      <c r="F55" s="126"/>
      <c r="G55" s="127"/>
      <c r="H55" s="127">
        <v>0.5</v>
      </c>
      <c r="I55" s="128">
        <v>3974</v>
      </c>
      <c r="J55" s="126"/>
      <c r="K55" s="126"/>
      <c r="L55" s="126"/>
      <c r="M55" s="126"/>
      <c r="N55" s="126"/>
      <c r="O55" s="126"/>
      <c r="P55" s="126"/>
      <c r="Q55" s="126">
        <v>1</v>
      </c>
      <c r="R55" s="130">
        <f t="shared" si="3"/>
        <v>1987</v>
      </c>
      <c r="S55" s="131">
        <f t="shared" si="4"/>
        <v>5166.2</v>
      </c>
      <c r="T55" s="173">
        <v>2.6</v>
      </c>
    </row>
    <row r="56" spans="1:20" s="173" customFormat="1" ht="24" customHeight="1">
      <c r="A56" s="245"/>
      <c r="B56" s="125" t="s">
        <v>63</v>
      </c>
      <c r="C56" s="126" t="s">
        <v>130</v>
      </c>
      <c r="D56" s="127"/>
      <c r="E56" s="127"/>
      <c r="F56" s="126"/>
      <c r="G56" s="127"/>
      <c r="H56" s="127">
        <v>0.75</v>
      </c>
      <c r="I56" s="128">
        <v>3974</v>
      </c>
      <c r="J56" s="126"/>
      <c r="K56" s="126"/>
      <c r="L56" s="126"/>
      <c r="M56" s="126"/>
      <c r="N56" s="126"/>
      <c r="O56" s="126"/>
      <c r="P56" s="126"/>
      <c r="Q56" s="126">
        <v>1</v>
      </c>
      <c r="R56" s="130">
        <f t="shared" si="3"/>
        <v>2980.5</v>
      </c>
      <c r="S56" s="131">
        <f t="shared" si="4"/>
        <v>7749.3</v>
      </c>
      <c r="T56" s="173">
        <v>2.6</v>
      </c>
    </row>
    <row r="57" spans="1:20" s="173" customFormat="1" ht="24" customHeight="1">
      <c r="A57" s="245"/>
      <c r="B57" s="142" t="s">
        <v>155</v>
      </c>
      <c r="C57" s="126" t="s">
        <v>130</v>
      </c>
      <c r="D57" s="127"/>
      <c r="E57" s="127"/>
      <c r="F57" s="126"/>
      <c r="G57" s="127"/>
      <c r="H57" s="127">
        <v>0.5</v>
      </c>
      <c r="I57" s="128">
        <v>3974</v>
      </c>
      <c r="J57" s="126"/>
      <c r="K57" s="126"/>
      <c r="L57" s="126"/>
      <c r="M57" s="126"/>
      <c r="N57" s="126"/>
      <c r="O57" s="126"/>
      <c r="P57" s="126"/>
      <c r="Q57" s="126">
        <v>1</v>
      </c>
      <c r="R57" s="130">
        <f t="shared" si="3"/>
        <v>1987</v>
      </c>
      <c r="S57" s="131">
        <f t="shared" si="4"/>
        <v>5166.2</v>
      </c>
      <c r="T57" s="173">
        <v>2.6</v>
      </c>
    </row>
    <row r="58" spans="1:20" s="173" customFormat="1" ht="24" customHeight="1">
      <c r="A58" s="245"/>
      <c r="B58" s="125" t="s">
        <v>65</v>
      </c>
      <c r="C58" s="171" t="s">
        <v>148</v>
      </c>
      <c r="D58" s="172"/>
      <c r="E58" s="172"/>
      <c r="F58" s="171"/>
      <c r="G58" s="147" t="s">
        <v>112</v>
      </c>
      <c r="H58" s="127">
        <v>1</v>
      </c>
      <c r="I58" s="128">
        <v>3974</v>
      </c>
      <c r="J58" s="126"/>
      <c r="K58" s="126"/>
      <c r="L58" s="126"/>
      <c r="M58" s="126"/>
      <c r="N58" s="126"/>
      <c r="O58" s="126"/>
      <c r="P58" s="126"/>
      <c r="Q58" s="126">
        <v>1</v>
      </c>
      <c r="R58" s="130">
        <f t="shared" si="3"/>
        <v>3974</v>
      </c>
      <c r="S58" s="131">
        <f t="shared" si="4"/>
        <v>10332.4</v>
      </c>
      <c r="T58" s="173">
        <v>2.6</v>
      </c>
    </row>
    <row r="59" spans="1:20" s="173" customFormat="1" ht="24" customHeight="1">
      <c r="A59" s="246"/>
      <c r="B59" s="125" t="s">
        <v>65</v>
      </c>
      <c r="C59" s="171" t="s">
        <v>149</v>
      </c>
      <c r="D59" s="172"/>
      <c r="E59" s="172"/>
      <c r="F59" s="171"/>
      <c r="G59" s="147" t="s">
        <v>112</v>
      </c>
      <c r="H59" s="127">
        <v>1</v>
      </c>
      <c r="I59" s="128">
        <v>3974</v>
      </c>
      <c r="J59" s="126"/>
      <c r="K59" s="126"/>
      <c r="L59" s="126"/>
      <c r="M59" s="126"/>
      <c r="N59" s="126"/>
      <c r="O59" s="126"/>
      <c r="P59" s="126"/>
      <c r="Q59" s="126">
        <v>1</v>
      </c>
      <c r="R59" s="130">
        <f t="shared" si="3"/>
        <v>3974</v>
      </c>
      <c r="S59" s="131">
        <f t="shared" si="4"/>
        <v>10332.4</v>
      </c>
      <c r="T59" s="173">
        <v>2.6</v>
      </c>
    </row>
    <row r="60" spans="1:20" s="173" customFormat="1" ht="24" customHeight="1">
      <c r="A60" s="246"/>
      <c r="B60" s="125" t="s">
        <v>65</v>
      </c>
      <c r="C60" s="171" t="s">
        <v>147</v>
      </c>
      <c r="D60" s="172"/>
      <c r="E60" s="172"/>
      <c r="F60" s="171"/>
      <c r="G60" s="147" t="s">
        <v>112</v>
      </c>
      <c r="H60" s="127">
        <v>1</v>
      </c>
      <c r="I60" s="128">
        <v>3974</v>
      </c>
      <c r="J60" s="126"/>
      <c r="K60" s="126"/>
      <c r="L60" s="126"/>
      <c r="M60" s="126"/>
      <c r="N60" s="126"/>
      <c r="O60" s="126"/>
      <c r="P60" s="126"/>
      <c r="Q60" s="126">
        <v>1</v>
      </c>
      <c r="R60" s="130">
        <f t="shared" si="3"/>
        <v>3974</v>
      </c>
      <c r="S60" s="131">
        <f t="shared" si="4"/>
        <v>10332.4</v>
      </c>
      <c r="T60" s="173">
        <v>2.6</v>
      </c>
    </row>
    <row r="61" spans="1:20" s="173" customFormat="1" ht="24" customHeight="1">
      <c r="A61" s="246"/>
      <c r="B61" s="125" t="s">
        <v>65</v>
      </c>
      <c r="C61" s="171" t="s">
        <v>150</v>
      </c>
      <c r="D61" s="172"/>
      <c r="E61" s="172"/>
      <c r="F61" s="171"/>
      <c r="G61" s="147" t="s">
        <v>112</v>
      </c>
      <c r="H61" s="127">
        <v>1</v>
      </c>
      <c r="I61" s="128">
        <v>3974</v>
      </c>
      <c r="J61" s="126"/>
      <c r="K61" s="126"/>
      <c r="L61" s="126"/>
      <c r="M61" s="126"/>
      <c r="N61" s="126"/>
      <c r="O61" s="126"/>
      <c r="P61" s="126"/>
      <c r="Q61" s="126">
        <v>1</v>
      </c>
      <c r="R61" s="130">
        <f t="shared" si="3"/>
        <v>3974</v>
      </c>
      <c r="S61" s="131">
        <f t="shared" si="4"/>
        <v>10332.4</v>
      </c>
      <c r="T61" s="173">
        <v>2.6</v>
      </c>
    </row>
    <row r="62" spans="1:20" s="173" customFormat="1" ht="24" customHeight="1">
      <c r="A62" s="246"/>
      <c r="B62" s="125" t="s">
        <v>65</v>
      </c>
      <c r="C62" s="171" t="s">
        <v>151</v>
      </c>
      <c r="D62" s="172"/>
      <c r="E62" s="172"/>
      <c r="F62" s="171"/>
      <c r="G62" s="147" t="s">
        <v>141</v>
      </c>
      <c r="H62" s="127">
        <v>1</v>
      </c>
      <c r="I62" s="128">
        <v>3974</v>
      </c>
      <c r="J62" s="126"/>
      <c r="K62" s="126"/>
      <c r="L62" s="126"/>
      <c r="M62" s="126"/>
      <c r="N62" s="126"/>
      <c r="O62" s="126"/>
      <c r="P62" s="126"/>
      <c r="Q62" s="126">
        <v>1</v>
      </c>
      <c r="R62" s="130">
        <f t="shared" si="3"/>
        <v>3974</v>
      </c>
      <c r="S62" s="131">
        <f t="shared" si="4"/>
        <v>10332.4</v>
      </c>
      <c r="T62" s="173">
        <v>2.6</v>
      </c>
    </row>
    <row r="63" spans="1:20" s="173" customFormat="1" ht="24" customHeight="1">
      <c r="A63" s="246"/>
      <c r="B63" s="125" t="s">
        <v>65</v>
      </c>
      <c r="C63" s="171" t="s">
        <v>152</v>
      </c>
      <c r="D63" s="172"/>
      <c r="E63" s="172"/>
      <c r="F63" s="171"/>
      <c r="G63" s="147" t="s">
        <v>112</v>
      </c>
      <c r="H63" s="127">
        <v>1</v>
      </c>
      <c r="I63" s="128">
        <v>3974</v>
      </c>
      <c r="J63" s="126"/>
      <c r="K63" s="126"/>
      <c r="L63" s="126"/>
      <c r="M63" s="126"/>
      <c r="N63" s="126"/>
      <c r="O63" s="126"/>
      <c r="P63" s="126"/>
      <c r="Q63" s="126">
        <v>1</v>
      </c>
      <c r="R63" s="130">
        <f t="shared" si="3"/>
        <v>3974</v>
      </c>
      <c r="S63" s="131">
        <f t="shared" si="4"/>
        <v>10332.4</v>
      </c>
      <c r="T63" s="173">
        <v>2.6</v>
      </c>
    </row>
    <row r="64" spans="1:20" s="121" customFormat="1" ht="24" customHeight="1">
      <c r="A64" s="246"/>
      <c r="B64" s="125" t="s">
        <v>65</v>
      </c>
      <c r="C64" s="145" t="s">
        <v>130</v>
      </c>
      <c r="D64" s="146"/>
      <c r="E64" s="146"/>
      <c r="F64" s="145"/>
      <c r="G64" s="147"/>
      <c r="H64" s="127">
        <v>0.5</v>
      </c>
      <c r="I64" s="128">
        <v>3974</v>
      </c>
      <c r="J64" s="126"/>
      <c r="K64" s="126"/>
      <c r="L64" s="126"/>
      <c r="M64" s="126"/>
      <c r="N64" s="126"/>
      <c r="O64" s="126"/>
      <c r="P64" s="126"/>
      <c r="Q64" s="126">
        <v>1</v>
      </c>
      <c r="R64" s="130">
        <f t="shared" si="3"/>
        <v>1987</v>
      </c>
      <c r="S64" s="131">
        <f t="shared" si="4"/>
        <v>5166.2</v>
      </c>
      <c r="T64" s="121">
        <v>2.6</v>
      </c>
    </row>
    <row r="65" spans="1:20" s="141" customFormat="1" ht="24" customHeight="1">
      <c r="A65" s="133" t="s">
        <v>0</v>
      </c>
      <c r="B65" s="134"/>
      <c r="C65" s="135"/>
      <c r="D65" s="136"/>
      <c r="E65" s="136"/>
      <c r="F65" s="135"/>
      <c r="G65" s="136"/>
      <c r="H65" s="136">
        <f>SUM(H43:H64)</f>
        <v>17.25</v>
      </c>
      <c r="I65" s="135"/>
      <c r="J65" s="135"/>
      <c r="K65" s="135"/>
      <c r="L65" s="135"/>
      <c r="M65" s="135"/>
      <c r="N65" s="135"/>
      <c r="O65" s="135"/>
      <c r="P65" s="135"/>
      <c r="Q65" s="135"/>
      <c r="R65" s="139">
        <f>SUM(R43:R64)</f>
        <v>72446.02</v>
      </c>
      <c r="S65" s="140">
        <f t="shared" si="4"/>
        <v>188359.65200000003</v>
      </c>
      <c r="T65" s="148">
        <v>2.6</v>
      </c>
    </row>
    <row r="66" spans="1:20" s="141" customFormat="1" ht="24" customHeight="1" thickBot="1">
      <c r="A66" s="149" t="s">
        <v>23</v>
      </c>
      <c r="B66" s="150"/>
      <c r="C66" s="151"/>
      <c r="D66" s="152"/>
      <c r="E66" s="152"/>
      <c r="F66" s="151"/>
      <c r="G66" s="152"/>
      <c r="H66" s="152">
        <f>H16+H30+H42+H65</f>
        <v>36.75</v>
      </c>
      <c r="I66" s="151"/>
      <c r="J66" s="151"/>
      <c r="K66" s="151"/>
      <c r="L66" s="151"/>
      <c r="M66" s="151"/>
      <c r="N66" s="151"/>
      <c r="O66" s="151"/>
      <c r="P66" s="151"/>
      <c r="Q66" s="151"/>
      <c r="R66" s="153">
        <f>R16+R30+R42+R65</f>
        <v>276642.77</v>
      </c>
      <c r="S66" s="154">
        <f t="shared" si="4"/>
        <v>719271.202</v>
      </c>
      <c r="T66" s="148">
        <v>2.6</v>
      </c>
    </row>
    <row r="67" spans="1:19" ht="10.5">
      <c r="A67" s="155"/>
      <c r="B67" s="155"/>
      <c r="C67" s="155"/>
      <c r="D67" s="156"/>
      <c r="E67" s="156"/>
      <c r="F67" s="155"/>
      <c r="G67" s="156"/>
      <c r="H67" s="156"/>
      <c r="I67" s="157"/>
      <c r="J67" s="157"/>
      <c r="K67" s="157"/>
      <c r="L67" s="157"/>
      <c r="M67" s="155"/>
      <c r="N67" s="158"/>
      <c r="O67" s="158"/>
      <c r="P67" s="155"/>
      <c r="Q67" s="158"/>
      <c r="R67" s="159"/>
      <c r="S67" s="159"/>
    </row>
    <row r="68" spans="1:19" ht="10.5">
      <c r="A68" s="155"/>
      <c r="B68" s="155"/>
      <c r="C68" s="155"/>
      <c r="D68" s="156"/>
      <c r="E68" s="156"/>
      <c r="F68" s="155"/>
      <c r="G68" s="156"/>
      <c r="H68" s="156"/>
      <c r="I68" s="160"/>
      <c r="J68" s="160"/>
      <c r="K68" s="160"/>
      <c r="L68" s="160"/>
      <c r="M68" s="155"/>
      <c r="N68" s="158"/>
      <c r="O68" s="158"/>
      <c r="P68" s="155"/>
      <c r="Q68" s="158"/>
      <c r="R68" s="155"/>
      <c r="S68" s="155"/>
    </row>
    <row r="69" spans="1:19" ht="15.75">
      <c r="A69" s="161"/>
      <c r="B69" s="161"/>
      <c r="C69" s="161"/>
      <c r="D69" s="162"/>
      <c r="E69" s="162"/>
      <c r="F69" s="161"/>
      <c r="G69" s="162"/>
      <c r="H69" s="162"/>
      <c r="I69" s="163"/>
      <c r="J69" s="163"/>
      <c r="K69" s="163"/>
      <c r="L69" s="163"/>
      <c r="M69" s="161"/>
      <c r="N69" s="161"/>
      <c r="O69" s="164"/>
      <c r="P69" s="161"/>
      <c r="Q69" s="164"/>
      <c r="R69" s="161"/>
      <c r="S69" s="161"/>
    </row>
    <row r="70" spans="1:19" ht="15.75">
      <c r="A70" s="161"/>
      <c r="B70" s="161"/>
      <c r="C70" s="161"/>
      <c r="D70" s="162"/>
      <c r="E70" s="162"/>
      <c r="F70" s="161"/>
      <c r="G70" s="162"/>
      <c r="H70" s="162"/>
      <c r="I70" s="163"/>
      <c r="J70" s="163"/>
      <c r="K70" s="163"/>
      <c r="L70" s="163"/>
      <c r="M70" s="161"/>
      <c r="N70" s="164"/>
      <c r="O70" s="164"/>
      <c r="P70" s="161"/>
      <c r="Q70" s="164"/>
      <c r="R70" s="161"/>
      <c r="S70" s="161"/>
    </row>
    <row r="71" spans="1:19" ht="10.5">
      <c r="A71" s="155"/>
      <c r="B71" s="155"/>
      <c r="C71" s="155"/>
      <c r="D71" s="156"/>
      <c r="E71" s="156"/>
      <c r="F71" s="155"/>
      <c r="G71" s="156"/>
      <c r="H71" s="156"/>
      <c r="I71" s="155"/>
      <c r="J71" s="155"/>
      <c r="K71" s="155"/>
      <c r="L71" s="155"/>
      <c r="M71" s="155"/>
      <c r="N71" s="158"/>
      <c r="O71" s="158"/>
      <c r="P71" s="155"/>
      <c r="Q71" s="158"/>
      <c r="R71" s="155"/>
      <c r="S71" s="155"/>
    </row>
  </sheetData>
  <sheetProtection/>
  <mergeCells count="26">
    <mergeCell ref="A14:A15"/>
    <mergeCell ref="A8:R8"/>
    <mergeCell ref="M10:M12"/>
    <mergeCell ref="N10:N12"/>
    <mergeCell ref="I10:I12"/>
    <mergeCell ref="L10:L12"/>
    <mergeCell ref="A43:A64"/>
    <mergeCell ref="A6:R6"/>
    <mergeCell ref="A7:R7"/>
    <mergeCell ref="R10:R12"/>
    <mergeCell ref="A10:A12"/>
    <mergeCell ref="B10:B12"/>
    <mergeCell ref="J10:J12"/>
    <mergeCell ref="K10:K12"/>
    <mergeCell ref="H10:H12"/>
    <mergeCell ref="E10:E12"/>
    <mergeCell ref="A17:A25"/>
    <mergeCell ref="A31:A33"/>
    <mergeCell ref="F10:F12"/>
    <mergeCell ref="S10:S12"/>
    <mergeCell ref="G10:G12"/>
    <mergeCell ref="Q10:Q12"/>
    <mergeCell ref="O10:O12"/>
    <mergeCell ref="P10:P12"/>
    <mergeCell ref="C10:C12"/>
    <mergeCell ref="D10:D12"/>
  </mergeCells>
  <printOptions/>
  <pageMargins left="0.9448818897637796" right="0.2362204724409449" top="0.69" bottom="0.2362204724409449" header="0.69" footer="0.1968503937007874"/>
  <pageSetup horizontalDpi="600" verticalDpi="600" orientation="landscape" paperSize="9" scale="43" r:id="rId1"/>
  <rowBreaks count="2" manualBreakCount="2">
    <brk id="42" max="18" man="1"/>
    <brk id="66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6:AA106"/>
  <sheetViews>
    <sheetView showGridLines="0" view="pageBreakPreview" zoomScale="75" zoomScaleSheetLayoutView="75" zoomScalePageLayoutView="0" workbookViewId="0" topLeftCell="A20">
      <selection activeCell="Q40" sqref="Q40"/>
    </sheetView>
  </sheetViews>
  <sheetFormatPr defaultColWidth="9.00390625" defaultRowHeight="12.75"/>
  <cols>
    <col min="1" max="1" width="22.375" style="2" customWidth="1"/>
    <col min="2" max="2" width="42.00390625" style="41" customWidth="1"/>
    <col min="3" max="3" width="7.875" style="26" customWidth="1"/>
    <col min="4" max="4" width="8.125" style="62" customWidth="1"/>
    <col min="5" max="5" width="5.625" style="26" customWidth="1"/>
    <col min="6" max="6" width="9.375" style="33" bestFit="1" customWidth="1"/>
    <col min="7" max="7" width="5.625" style="26" customWidth="1"/>
    <col min="8" max="8" width="10.625" style="33" customWidth="1"/>
    <col min="9" max="9" width="4.625" style="26" customWidth="1"/>
    <col min="10" max="10" width="9.25390625" style="33" bestFit="1" customWidth="1"/>
    <col min="11" max="11" width="5.875" style="26" customWidth="1"/>
    <col min="12" max="12" width="9.25390625" style="33" bestFit="1" customWidth="1"/>
    <col min="13" max="13" width="4.625" style="26" customWidth="1"/>
    <col min="14" max="14" width="9.25390625" style="33" bestFit="1" customWidth="1"/>
    <col min="15" max="15" width="4.625" style="26" customWidth="1"/>
    <col min="16" max="16" width="10.625" style="31" customWidth="1"/>
    <col min="17" max="17" width="5.125" style="33" customWidth="1"/>
    <col min="18" max="18" width="9.375" style="33" bestFit="1" customWidth="1"/>
    <col min="19" max="19" width="4.625" style="33" customWidth="1"/>
    <col min="20" max="20" width="8.125" style="33" customWidth="1"/>
    <col min="21" max="21" width="8.125" style="26" customWidth="1"/>
    <col min="22" max="22" width="8.125" style="33" customWidth="1"/>
    <col min="23" max="23" width="8.125" style="26" customWidth="1"/>
    <col min="24" max="24" width="8.875" style="33" customWidth="1"/>
    <col min="25" max="25" width="14.25390625" style="33" customWidth="1"/>
    <col min="26" max="26" width="9.125" style="2" hidden="1" customWidth="1"/>
    <col min="27" max="27" width="14.75390625" style="2" hidden="1" customWidth="1"/>
    <col min="2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spans="1:27" s="22" customFormat="1" ht="23.25" customHeight="1" hidden="1">
      <c r="A6" s="84" t="s">
        <v>81</v>
      </c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21" t="s">
        <v>59</v>
      </c>
      <c r="U6" s="221"/>
      <c r="V6" s="221"/>
      <c r="W6" s="221"/>
      <c r="X6" s="221"/>
      <c r="Y6" s="221"/>
      <c r="Z6" s="86"/>
      <c r="AA6" s="86"/>
    </row>
    <row r="7" spans="1:27" s="22" customFormat="1" ht="18" customHeight="1" hidden="1">
      <c r="A7" s="76" t="s">
        <v>30</v>
      </c>
      <c r="B7" s="77"/>
      <c r="C7" s="85"/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8" t="s">
        <v>79</v>
      </c>
      <c r="U7" s="88"/>
      <c r="V7" s="88"/>
      <c r="W7" s="89">
        <f>C98</f>
        <v>37.75</v>
      </c>
      <c r="X7" s="88"/>
      <c r="Y7" s="88" t="s">
        <v>80</v>
      </c>
      <c r="Z7" s="88"/>
      <c r="AA7" s="88"/>
    </row>
    <row r="8" spans="1:27" s="22" customFormat="1" ht="18" customHeight="1" hidden="1">
      <c r="A8" s="76" t="s">
        <v>8</v>
      </c>
      <c r="B8" s="77"/>
      <c r="C8" s="85"/>
      <c r="D8" s="8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222" t="s">
        <v>60</v>
      </c>
      <c r="U8" s="222"/>
      <c r="V8" s="222"/>
      <c r="W8" s="222"/>
      <c r="X8" s="222"/>
      <c r="Y8" s="222"/>
      <c r="Z8" s="222"/>
      <c r="AA8" s="222"/>
    </row>
    <row r="9" spans="1:27" s="22" customFormat="1" ht="18" customHeight="1" hidden="1">
      <c r="A9" s="76"/>
      <c r="B9" s="84"/>
      <c r="C9" s="85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23">
        <v>12000000</v>
      </c>
      <c r="U9" s="223"/>
      <c r="V9" s="223"/>
      <c r="W9" s="88"/>
      <c r="X9" s="88" t="s">
        <v>82</v>
      </c>
      <c r="Y9" s="88"/>
      <c r="Z9" s="90"/>
      <c r="AA9" s="90"/>
    </row>
    <row r="10" spans="1:27" s="22" customFormat="1" ht="18" customHeight="1" hidden="1">
      <c r="A10" s="76"/>
      <c r="B10" s="76"/>
      <c r="C10" s="76"/>
      <c r="D10" s="8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24" t="s">
        <v>61</v>
      </c>
      <c r="U10" s="222"/>
      <c r="V10" s="222"/>
      <c r="W10" s="222"/>
      <c r="X10" s="222"/>
      <c r="Y10" s="222"/>
      <c r="Z10" s="222"/>
      <c r="AA10" s="222"/>
    </row>
    <row r="11" spans="1:27" s="22" customFormat="1" ht="18" customHeight="1" hidden="1">
      <c r="A11" s="86"/>
      <c r="B11" s="77"/>
      <c r="C11" s="85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224" t="s">
        <v>6</v>
      </c>
      <c r="U11" s="224"/>
      <c r="V11" s="224"/>
      <c r="W11" s="224"/>
      <c r="X11" s="224"/>
      <c r="Y11" s="91"/>
      <c r="Z11" s="88"/>
      <c r="AA11" s="88"/>
    </row>
    <row r="12" spans="1:27" s="22" customFormat="1" ht="53.25" customHeight="1" hidden="1">
      <c r="A12" s="230" t="s">
        <v>83</v>
      </c>
      <c r="B12" s="231"/>
      <c r="C12" s="85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32" t="s">
        <v>84</v>
      </c>
      <c r="U12" s="222"/>
      <c r="V12" s="222"/>
      <c r="W12" s="222"/>
      <c r="X12" s="222"/>
      <c r="Y12" s="222"/>
      <c r="Z12" s="222"/>
      <c r="AA12" s="222"/>
    </row>
    <row r="13" spans="1:27" s="22" customFormat="1" ht="29.25" customHeight="1" hidden="1">
      <c r="A13" s="227" t="s">
        <v>85</v>
      </c>
      <c r="B13" s="227"/>
      <c r="C13" s="227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5"/>
      <c r="R13" s="85"/>
      <c r="S13" s="85"/>
      <c r="T13" s="227" t="s">
        <v>86</v>
      </c>
      <c r="U13" s="227"/>
      <c r="V13" s="227"/>
      <c r="W13" s="228"/>
      <c r="X13" s="228"/>
      <c r="Y13" s="228"/>
      <c r="Z13" s="228"/>
      <c r="AA13" s="228"/>
    </row>
    <row r="14" spans="1:27" ht="15.75">
      <c r="A14" s="229" t="s">
        <v>161</v>
      </c>
      <c r="B14" s="229"/>
      <c r="C14" s="5"/>
      <c r="D14" s="5"/>
      <c r="E14" s="5"/>
      <c r="F14" s="6"/>
      <c r="G14" s="5"/>
      <c r="H14" s="6"/>
      <c r="I14" s="5"/>
      <c r="J14" s="6"/>
      <c r="K14" s="5"/>
      <c r="L14" s="6"/>
      <c r="M14" s="183"/>
      <c r="N14" s="6"/>
      <c r="O14" s="183"/>
      <c r="P14" s="184"/>
      <c r="Q14" s="6"/>
      <c r="R14" s="5"/>
      <c r="S14" s="5"/>
      <c r="T14" s="183" t="s">
        <v>162</v>
      </c>
      <c r="U14" s="183"/>
      <c r="V14" s="5"/>
      <c r="W14" s="6"/>
      <c r="X14" s="5"/>
      <c r="Y14" s="5"/>
      <c r="Z14" s="5"/>
      <c r="AA14" s="6"/>
    </row>
    <row r="15" spans="1:27" ht="15" customHeight="1">
      <c r="A15" s="215" t="s">
        <v>30</v>
      </c>
      <c r="B15" s="215"/>
      <c r="C15" s="5"/>
      <c r="D15" s="5"/>
      <c r="E15" s="5"/>
      <c r="F15" s="6"/>
      <c r="G15" s="5"/>
      <c r="H15" s="6"/>
      <c r="I15" s="5"/>
      <c r="J15" s="6"/>
      <c r="K15" s="5"/>
      <c r="L15" s="6"/>
      <c r="M15" s="6"/>
      <c r="N15" s="6"/>
      <c r="O15" s="6"/>
      <c r="P15" s="184"/>
      <c r="Q15" s="5"/>
      <c r="R15" s="5" t="s">
        <v>179</v>
      </c>
      <c r="S15" s="5"/>
      <c r="T15" s="5"/>
      <c r="U15" s="6"/>
      <c r="V15" s="5"/>
      <c r="W15" s="5"/>
      <c r="X15" s="5"/>
      <c r="Y15" s="6"/>
      <c r="Z15" s="5"/>
      <c r="AA15" s="6"/>
    </row>
    <row r="16" spans="1:27" ht="15" customHeight="1">
      <c r="A16" s="215"/>
      <c r="B16" s="215"/>
      <c r="C16" s="5"/>
      <c r="D16" s="5"/>
      <c r="E16" s="5"/>
      <c r="F16" s="6"/>
      <c r="G16" s="5"/>
      <c r="H16" s="6"/>
      <c r="I16" s="5"/>
      <c r="J16" s="6"/>
      <c r="K16" s="5"/>
      <c r="L16" s="6"/>
      <c r="M16" s="6"/>
      <c r="N16" s="6"/>
      <c r="O16" s="6"/>
      <c r="P16" s="184"/>
      <c r="Q16" s="5"/>
      <c r="R16" s="5" t="s">
        <v>174</v>
      </c>
      <c r="S16" s="5"/>
      <c r="T16" s="5"/>
      <c r="U16" s="6"/>
      <c r="V16" s="5"/>
      <c r="W16" s="5"/>
      <c r="X16" s="5"/>
      <c r="Y16" s="6"/>
      <c r="Z16" s="5"/>
      <c r="AA16" s="6"/>
    </row>
    <row r="17" spans="1:27" ht="15" customHeight="1">
      <c r="A17" s="185"/>
      <c r="B17" s="5"/>
      <c r="C17" s="5"/>
      <c r="D17" s="5"/>
      <c r="E17" s="5"/>
      <c r="F17" s="6"/>
      <c r="G17" s="5"/>
      <c r="H17" s="6"/>
      <c r="I17" s="5"/>
      <c r="J17" s="6"/>
      <c r="K17" s="5"/>
      <c r="L17" s="6"/>
      <c r="M17" s="6"/>
      <c r="N17" s="6"/>
      <c r="O17" s="6"/>
      <c r="P17" s="184"/>
      <c r="Q17" s="5"/>
      <c r="R17" s="5" t="s">
        <v>163</v>
      </c>
      <c r="S17" s="5"/>
      <c r="T17" s="5"/>
      <c r="U17" s="6"/>
      <c r="V17" s="5"/>
      <c r="W17" s="5"/>
      <c r="X17" s="5"/>
      <c r="Y17" s="6"/>
      <c r="Z17" s="5"/>
      <c r="AA17" s="6"/>
    </row>
    <row r="18" spans="1:27" ht="15" customHeight="1">
      <c r="A18" s="185"/>
      <c r="B18" s="5"/>
      <c r="C18" s="5"/>
      <c r="D18" s="5"/>
      <c r="E18" s="5"/>
      <c r="F18" s="6"/>
      <c r="G18" s="5"/>
      <c r="H18" s="6"/>
      <c r="I18" s="5"/>
      <c r="J18" s="6"/>
      <c r="K18" s="5"/>
      <c r="L18" s="6"/>
      <c r="M18" s="6"/>
      <c r="N18" s="6"/>
      <c r="O18" s="6"/>
      <c r="P18" s="184"/>
      <c r="Q18" s="5"/>
      <c r="R18" s="5" t="s">
        <v>6</v>
      </c>
      <c r="S18" s="5"/>
      <c r="T18" s="5"/>
      <c r="U18" s="6"/>
      <c r="V18" s="5"/>
      <c r="W18" s="5"/>
      <c r="X18" s="5"/>
      <c r="Y18" s="6"/>
      <c r="Z18" s="5"/>
      <c r="AA18" s="6"/>
    </row>
    <row r="19" spans="1:27" ht="15" customHeight="1">
      <c r="A19" s="215" t="s">
        <v>164</v>
      </c>
      <c r="B19" s="215"/>
      <c r="C19" s="215"/>
      <c r="D19" s="5"/>
      <c r="E19" s="5"/>
      <c r="F19" s="6"/>
      <c r="G19" s="5"/>
      <c r="H19" s="6"/>
      <c r="I19" s="5"/>
      <c r="J19" s="6"/>
      <c r="K19" s="5"/>
      <c r="L19" s="6"/>
      <c r="M19" s="6"/>
      <c r="N19" s="6"/>
      <c r="O19" s="6"/>
      <c r="P19" s="184"/>
      <c r="Q19" s="5"/>
      <c r="R19" s="5" t="s">
        <v>165</v>
      </c>
      <c r="S19" s="5"/>
      <c r="T19" s="5"/>
      <c r="U19" s="6"/>
      <c r="V19" s="5"/>
      <c r="W19" s="5"/>
      <c r="X19" s="5"/>
      <c r="Y19" s="6"/>
      <c r="Z19" s="5"/>
      <c r="AA19" s="6"/>
    </row>
    <row r="20" spans="1:27" ht="15" customHeight="1">
      <c r="A20" s="215"/>
      <c r="B20" s="215"/>
      <c r="C20" s="215"/>
      <c r="D20" s="5"/>
      <c r="E20" s="5"/>
      <c r="F20" s="6"/>
      <c r="G20" s="5"/>
      <c r="H20" s="6"/>
      <c r="I20" s="5"/>
      <c r="J20" s="6"/>
      <c r="K20" s="5"/>
      <c r="L20" s="6"/>
      <c r="M20" s="6"/>
      <c r="N20" s="6"/>
      <c r="O20" s="6"/>
      <c r="P20" s="184"/>
      <c r="Q20" s="5"/>
      <c r="R20" s="5" t="s">
        <v>166</v>
      </c>
      <c r="S20" s="5"/>
      <c r="T20" s="5"/>
      <c r="U20" s="6"/>
      <c r="V20" s="5"/>
      <c r="W20" s="5"/>
      <c r="X20" s="5"/>
      <c r="Y20" s="6"/>
      <c r="Z20" s="5"/>
      <c r="AA20" s="6"/>
    </row>
    <row r="21" spans="1:27" ht="15" customHeight="1">
      <c r="A21" s="185"/>
      <c r="B21" s="5"/>
      <c r="C21" s="5"/>
      <c r="D21" s="5"/>
      <c r="E21" s="5"/>
      <c r="F21" s="6"/>
      <c r="G21" s="5"/>
      <c r="H21" s="6"/>
      <c r="I21" s="5"/>
      <c r="J21" s="6"/>
      <c r="K21" s="5"/>
      <c r="L21" s="6"/>
      <c r="M21" s="6"/>
      <c r="N21" s="6"/>
      <c r="O21" s="6"/>
      <c r="P21" s="184"/>
      <c r="Q21" s="5"/>
      <c r="R21" s="5"/>
      <c r="S21" s="5"/>
      <c r="T21" s="5"/>
      <c r="U21" s="6"/>
      <c r="V21" s="5"/>
      <c r="W21" s="5"/>
      <c r="X21" s="5"/>
      <c r="Y21" s="6"/>
      <c r="Z21" s="5"/>
      <c r="AA21" s="6"/>
    </row>
    <row r="22" spans="1:27" ht="15.75">
      <c r="A22" s="182" t="s">
        <v>161</v>
      </c>
      <c r="B22" s="182"/>
      <c r="C22" s="5"/>
      <c r="D22" s="5"/>
      <c r="E22" s="5"/>
      <c r="F22" s="6"/>
      <c r="G22" s="5"/>
      <c r="H22" s="6"/>
      <c r="I22" s="183"/>
      <c r="J22" s="6"/>
      <c r="K22" s="183"/>
      <c r="L22" s="6"/>
      <c r="M22" s="6"/>
      <c r="N22" s="6"/>
      <c r="O22" s="6"/>
      <c r="P22" s="184"/>
      <c r="Q22" s="5"/>
      <c r="R22" s="183" t="s">
        <v>161</v>
      </c>
      <c r="S22" s="183"/>
      <c r="T22" s="183"/>
      <c r="U22" s="6"/>
      <c r="V22" s="5"/>
      <c r="W22" s="5"/>
      <c r="X22" s="5"/>
      <c r="Y22" s="6"/>
      <c r="Z22" s="5"/>
      <c r="AA22" s="6"/>
    </row>
    <row r="23" spans="1:27" ht="15.75" customHeight="1">
      <c r="A23" s="181" t="s">
        <v>167</v>
      </c>
      <c r="B23" s="181"/>
      <c r="C23" s="5"/>
      <c r="D23" s="5"/>
      <c r="E23" s="5"/>
      <c r="F23" s="6"/>
      <c r="G23" s="5"/>
      <c r="H23" s="6"/>
      <c r="I23" s="5"/>
      <c r="J23" s="6"/>
      <c r="K23" s="5"/>
      <c r="L23" s="6"/>
      <c r="M23" s="6"/>
      <c r="N23" s="6"/>
      <c r="O23" s="6"/>
      <c r="P23" s="184"/>
      <c r="Q23" s="5"/>
      <c r="R23" s="5" t="s">
        <v>7</v>
      </c>
      <c r="S23" s="5"/>
      <c r="T23" s="5"/>
      <c r="U23" s="6"/>
      <c r="V23" s="5"/>
      <c r="W23" s="5"/>
      <c r="X23" s="5"/>
      <c r="Y23" s="6"/>
      <c r="Z23" s="5"/>
      <c r="AA23" s="6"/>
    </row>
    <row r="24" spans="1:27" ht="15" customHeight="1">
      <c r="A24" s="215" t="s">
        <v>168</v>
      </c>
      <c r="B24" s="215"/>
      <c r="C24" s="5"/>
      <c r="D24" s="5"/>
      <c r="E24" s="5"/>
      <c r="F24" s="6"/>
      <c r="G24" s="5"/>
      <c r="H24" s="6"/>
      <c r="I24" s="5"/>
      <c r="J24" s="6"/>
      <c r="K24" s="5"/>
      <c r="L24" s="6"/>
      <c r="M24" s="6"/>
      <c r="N24" s="6"/>
      <c r="O24" s="6"/>
      <c r="P24" s="184"/>
      <c r="Q24" s="5"/>
      <c r="R24" s="5" t="s">
        <v>8</v>
      </c>
      <c r="S24" s="5"/>
      <c r="T24" s="5"/>
      <c r="U24" s="6"/>
      <c r="V24" s="5"/>
      <c r="W24" s="5"/>
      <c r="X24" s="5"/>
      <c r="Y24" s="6"/>
      <c r="Z24" s="5"/>
      <c r="AA24" s="6"/>
    </row>
    <row r="25" spans="1:27" ht="15" customHeight="1">
      <c r="A25" s="215"/>
      <c r="B25" s="215"/>
      <c r="C25" s="5"/>
      <c r="D25" s="5"/>
      <c r="E25" s="5"/>
      <c r="F25" s="6"/>
      <c r="G25" s="5"/>
      <c r="H25" s="6"/>
      <c r="I25" s="5"/>
      <c r="J25" s="6"/>
      <c r="K25" s="5"/>
      <c r="L25" s="6"/>
      <c r="M25" s="6"/>
      <c r="N25" s="6"/>
      <c r="O25" s="6"/>
      <c r="P25" s="184"/>
      <c r="Q25" s="5"/>
      <c r="R25" s="5"/>
      <c r="S25" s="5"/>
      <c r="T25" s="5"/>
      <c r="U25" s="6"/>
      <c r="V25" s="5"/>
      <c r="W25" s="5"/>
      <c r="X25" s="5"/>
      <c r="Y25" s="6"/>
      <c r="Z25" s="5"/>
      <c r="AA25" s="6"/>
    </row>
    <row r="26" spans="1:27" ht="15" customHeight="1">
      <c r="A26" s="181" t="s">
        <v>175</v>
      </c>
      <c r="B26" s="181"/>
      <c r="C26" s="181"/>
      <c r="D26" s="181"/>
      <c r="E26" s="5"/>
      <c r="F26" s="6"/>
      <c r="G26" s="5"/>
      <c r="H26" s="6"/>
      <c r="I26" s="5"/>
      <c r="J26" s="6"/>
      <c r="K26" s="5"/>
      <c r="L26" s="6"/>
      <c r="M26" s="6"/>
      <c r="N26" s="6"/>
      <c r="O26" s="6"/>
      <c r="P26" s="184"/>
      <c r="Q26" s="5"/>
      <c r="R26" s="5" t="s">
        <v>169</v>
      </c>
      <c r="S26" s="5"/>
      <c r="T26" s="5"/>
      <c r="U26" s="6"/>
      <c r="V26" s="5"/>
      <c r="W26" s="5"/>
      <c r="X26" s="5"/>
      <c r="Y26" s="6"/>
      <c r="Z26" s="5"/>
      <c r="AA26" s="6"/>
    </row>
    <row r="27" spans="1:27" ht="15" customHeight="1">
      <c r="A27" s="215" t="s">
        <v>170</v>
      </c>
      <c r="B27" s="215"/>
      <c r="C27" s="5"/>
      <c r="D27" s="5"/>
      <c r="E27" s="5"/>
      <c r="F27" s="6"/>
      <c r="G27" s="5"/>
      <c r="H27" s="6"/>
      <c r="I27" s="5"/>
      <c r="J27" s="6"/>
      <c r="K27" s="5"/>
      <c r="L27" s="6"/>
      <c r="M27" s="6"/>
      <c r="N27" s="6"/>
      <c r="O27" s="6"/>
      <c r="P27" s="184"/>
      <c r="Q27" s="5"/>
      <c r="R27" s="5" t="s">
        <v>171</v>
      </c>
      <c r="S27" s="5"/>
      <c r="T27" s="5"/>
      <c r="U27" s="6"/>
      <c r="V27" s="5"/>
      <c r="W27" s="5"/>
      <c r="X27" s="5"/>
      <c r="Y27" s="6"/>
      <c r="Z27" s="5"/>
      <c r="AA27" s="6"/>
    </row>
    <row r="28" spans="1:27" ht="15" customHeight="1">
      <c r="A28" s="215"/>
      <c r="B28" s="215"/>
      <c r="C28" s="5"/>
      <c r="D28" s="5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184"/>
      <c r="Q28" s="6"/>
      <c r="R28" s="5"/>
      <c r="S28" s="5"/>
      <c r="T28" s="5"/>
      <c r="U28" s="5"/>
      <c r="V28" s="5"/>
      <c r="W28" s="6"/>
      <c r="X28" s="5"/>
      <c r="Y28" s="5"/>
      <c r="Z28" s="5"/>
      <c r="AA28" s="6"/>
    </row>
    <row r="29" spans="1:27" ht="33.75" customHeight="1">
      <c r="A29" s="216" t="s">
        <v>172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0"/>
      <c r="AA29" s="20"/>
    </row>
    <row r="30" spans="1:25" s="22" customFormat="1" ht="18.75" customHeight="1">
      <c r="A30" s="225" t="s">
        <v>28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</row>
    <row r="31" spans="1:27" ht="15" customHeight="1">
      <c r="A31" s="226" t="s">
        <v>21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1"/>
      <c r="AA31" s="21"/>
    </row>
    <row r="32" spans="1:25" ht="18.75" customHeight="1">
      <c r="A32" s="219" t="s">
        <v>178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1:25" ht="1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</row>
    <row r="34" spans="1:25" s="75" customFormat="1" ht="33.75" customHeight="1">
      <c r="A34" s="72" t="s">
        <v>31</v>
      </c>
      <c r="B34" s="72" t="s">
        <v>19</v>
      </c>
      <c r="C34" s="72" t="s">
        <v>20</v>
      </c>
      <c r="D34" s="73" t="s">
        <v>46</v>
      </c>
      <c r="E34" s="213" t="s">
        <v>47</v>
      </c>
      <c r="F34" s="214"/>
      <c r="G34" s="213" t="s">
        <v>48</v>
      </c>
      <c r="H34" s="214"/>
      <c r="I34" s="213" t="s">
        <v>49</v>
      </c>
      <c r="J34" s="214"/>
      <c r="K34" s="213" t="s">
        <v>50</v>
      </c>
      <c r="L34" s="214"/>
      <c r="M34" s="213" t="s">
        <v>51</v>
      </c>
      <c r="N34" s="214"/>
      <c r="O34" s="213" t="s">
        <v>52</v>
      </c>
      <c r="P34" s="214"/>
      <c r="Q34" s="213" t="s">
        <v>53</v>
      </c>
      <c r="R34" s="214"/>
      <c r="S34" s="213" t="s">
        <v>54</v>
      </c>
      <c r="T34" s="214"/>
      <c r="U34" s="213" t="s">
        <v>55</v>
      </c>
      <c r="V34" s="214"/>
      <c r="W34" s="213" t="s">
        <v>56</v>
      </c>
      <c r="X34" s="214"/>
      <c r="Y34" s="74" t="s">
        <v>22</v>
      </c>
    </row>
    <row r="35" spans="1:25" ht="12.75">
      <c r="A35" s="4"/>
      <c r="B35" s="4"/>
      <c r="C35" s="4"/>
      <c r="D35" s="63"/>
      <c r="E35" s="4" t="s">
        <v>11</v>
      </c>
      <c r="F35" s="7" t="s">
        <v>57</v>
      </c>
      <c r="G35" s="4" t="s">
        <v>12</v>
      </c>
      <c r="H35" s="7" t="s">
        <v>57</v>
      </c>
      <c r="I35" s="4" t="s">
        <v>13</v>
      </c>
      <c r="J35" s="7" t="s">
        <v>57</v>
      </c>
      <c r="K35" s="4" t="s">
        <v>14</v>
      </c>
      <c r="L35" s="7" t="s">
        <v>57</v>
      </c>
      <c r="M35" s="4" t="s">
        <v>15</v>
      </c>
      <c r="N35" s="7" t="s">
        <v>57</v>
      </c>
      <c r="O35" s="4" t="s">
        <v>16</v>
      </c>
      <c r="P35" s="11" t="s">
        <v>57</v>
      </c>
      <c r="Q35" s="10" t="s">
        <v>17</v>
      </c>
      <c r="R35" s="7" t="s">
        <v>57</v>
      </c>
      <c r="S35" s="10" t="s">
        <v>18</v>
      </c>
      <c r="T35" s="7" t="s">
        <v>57</v>
      </c>
      <c r="U35" s="4" t="s">
        <v>10</v>
      </c>
      <c r="V35" s="7" t="s">
        <v>57</v>
      </c>
      <c r="W35" s="4" t="s">
        <v>29</v>
      </c>
      <c r="X35" s="7" t="s">
        <v>57</v>
      </c>
      <c r="Y35" s="7"/>
    </row>
    <row r="36" spans="1:25" s="13" customFormat="1" ht="12.75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2">
        <v>7</v>
      </c>
      <c r="H36" s="12">
        <v>8</v>
      </c>
      <c r="I36" s="12">
        <v>9</v>
      </c>
      <c r="J36" s="12">
        <v>10</v>
      </c>
      <c r="K36" s="12">
        <v>11</v>
      </c>
      <c r="L36" s="12">
        <v>12</v>
      </c>
      <c r="M36" s="12">
        <v>13</v>
      </c>
      <c r="N36" s="12">
        <v>14</v>
      </c>
      <c r="O36" s="12">
        <v>15</v>
      </c>
      <c r="P36" s="12">
        <v>16</v>
      </c>
      <c r="Q36" s="12">
        <v>17</v>
      </c>
      <c r="R36" s="12">
        <v>18</v>
      </c>
      <c r="S36" s="12">
        <v>19</v>
      </c>
      <c r="T36" s="12">
        <v>20</v>
      </c>
      <c r="U36" s="12">
        <v>21</v>
      </c>
      <c r="V36" s="12">
        <v>22</v>
      </c>
      <c r="W36" s="12">
        <v>23</v>
      </c>
      <c r="X36" s="12">
        <v>24</v>
      </c>
      <c r="Y36" s="12">
        <v>25</v>
      </c>
    </row>
    <row r="37" spans="1:25" ht="15" customHeight="1">
      <c r="A37" s="197" t="s">
        <v>32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</row>
    <row r="38" spans="1:25" ht="15" customHeight="1">
      <c r="A38" s="197" t="s">
        <v>33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198"/>
      <c r="V38" s="198"/>
      <c r="W38" s="198"/>
      <c r="X38" s="198"/>
      <c r="Y38" s="199"/>
    </row>
    <row r="39" spans="1:25" s="102" customFormat="1" ht="32.25" customHeight="1">
      <c r="A39" s="217" t="s">
        <v>34</v>
      </c>
      <c r="B39" s="100" t="s">
        <v>67</v>
      </c>
      <c r="C39" s="39">
        <v>1</v>
      </c>
      <c r="D39" s="53">
        <v>3974</v>
      </c>
      <c r="E39" s="56">
        <v>1.5</v>
      </c>
      <c r="F39" s="40">
        <f>D39*E39</f>
        <v>5961</v>
      </c>
      <c r="G39" s="56">
        <v>0.2</v>
      </c>
      <c r="H39" s="40">
        <f>F39*G39</f>
        <v>1192.2</v>
      </c>
      <c r="I39" s="39"/>
      <c r="J39" s="40"/>
      <c r="K39" s="56">
        <v>0.3</v>
      </c>
      <c r="L39" s="40">
        <f>F39*K39</f>
        <v>1788.3</v>
      </c>
      <c r="M39" s="101">
        <v>0.6</v>
      </c>
      <c r="N39" s="40">
        <f>F39*M39</f>
        <v>3576.6</v>
      </c>
      <c r="O39" s="39">
        <v>1.8</v>
      </c>
      <c r="P39" s="40">
        <f>F39*O39</f>
        <v>10729.800000000001</v>
      </c>
      <c r="Q39" s="40">
        <v>0.25</v>
      </c>
      <c r="R39" s="40">
        <f>F39*Q39</f>
        <v>1490.25</v>
      </c>
      <c r="S39" s="40"/>
      <c r="T39" s="40"/>
      <c r="U39" s="39"/>
      <c r="V39" s="40"/>
      <c r="W39" s="39"/>
      <c r="X39" s="40"/>
      <c r="Y39" s="40">
        <f>(F39+H39+J39+L39+N39+P39+R39+T39+V39+X39)*C39</f>
        <v>24738.15</v>
      </c>
    </row>
    <row r="40" spans="1:25" s="102" customFormat="1" ht="32.25" customHeight="1">
      <c r="A40" s="218"/>
      <c r="B40" s="47" t="s">
        <v>75</v>
      </c>
      <c r="C40" s="39">
        <v>1</v>
      </c>
      <c r="D40" s="53">
        <v>3974</v>
      </c>
      <c r="E40" s="56">
        <v>1.5</v>
      </c>
      <c r="F40" s="40">
        <f>D40*E40</f>
        <v>5961</v>
      </c>
      <c r="G40" s="56">
        <v>0.1</v>
      </c>
      <c r="H40" s="40">
        <f>F40*G40</f>
        <v>596.1</v>
      </c>
      <c r="I40" s="39"/>
      <c r="J40" s="40"/>
      <c r="K40" s="56">
        <v>0.3</v>
      </c>
      <c r="L40" s="40">
        <f>F40*K40</f>
        <v>1788.3</v>
      </c>
      <c r="M40" s="101">
        <v>0.6</v>
      </c>
      <c r="N40" s="40">
        <f>F40*M40</f>
        <v>3576.6</v>
      </c>
      <c r="O40" s="39">
        <v>1</v>
      </c>
      <c r="P40" s="40">
        <f>F40*O40</f>
        <v>5961</v>
      </c>
      <c r="Q40" s="40">
        <v>0.25</v>
      </c>
      <c r="R40" s="40">
        <f>F40*Q40</f>
        <v>1490.25</v>
      </c>
      <c r="S40" s="40"/>
      <c r="T40" s="40"/>
      <c r="U40" s="39"/>
      <c r="V40" s="40"/>
      <c r="W40" s="39"/>
      <c r="X40" s="40"/>
      <c r="Y40" s="40">
        <f>(F40+H40+J40+L40+N40+P40+R40+T40+V40+X40)*C40</f>
        <v>19373.25</v>
      </c>
    </row>
    <row r="41" spans="1:25" ht="15.75" customHeight="1">
      <c r="A41" s="8" t="s">
        <v>0</v>
      </c>
      <c r="B41" s="42" t="s">
        <v>58</v>
      </c>
      <c r="C41" s="8">
        <f>C40+C39</f>
        <v>2</v>
      </c>
      <c r="D41" s="64"/>
      <c r="E41" s="8"/>
      <c r="F41" s="34"/>
      <c r="G41" s="8"/>
      <c r="H41" s="34"/>
      <c r="I41" s="8"/>
      <c r="J41" s="34"/>
      <c r="K41" s="8"/>
      <c r="L41" s="34"/>
      <c r="M41" s="8"/>
      <c r="N41" s="34"/>
      <c r="O41" s="8"/>
      <c r="P41" s="28"/>
      <c r="Q41" s="34"/>
      <c r="R41" s="34"/>
      <c r="S41" s="34"/>
      <c r="T41" s="34"/>
      <c r="U41" s="8"/>
      <c r="V41" s="34"/>
      <c r="W41" s="8"/>
      <c r="X41" s="34"/>
      <c r="Y41" s="34">
        <f>Y40+Y39</f>
        <v>44111.4</v>
      </c>
    </row>
    <row r="42" spans="1:25" ht="26.25" customHeight="1">
      <c r="A42" s="200" t="s">
        <v>24</v>
      </c>
      <c r="B42" s="201"/>
      <c r="C42" s="36">
        <f>SUM(C41)</f>
        <v>2</v>
      </c>
      <c r="D42" s="65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0"/>
      <c r="Q42" s="37"/>
      <c r="R42" s="37"/>
      <c r="S42" s="37"/>
      <c r="T42" s="37"/>
      <c r="U42" s="36"/>
      <c r="V42" s="37"/>
      <c r="W42" s="36"/>
      <c r="X42" s="37"/>
      <c r="Y42" s="37">
        <f>SUM(Y41)</f>
        <v>44111.4</v>
      </c>
    </row>
    <row r="43" spans="1:25" ht="15" customHeight="1">
      <c r="A43" s="197" t="s">
        <v>40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9"/>
    </row>
    <row r="44" spans="1:25" ht="15" customHeight="1">
      <c r="A44" s="197" t="s">
        <v>158</v>
      </c>
      <c r="B44" s="198"/>
      <c r="C44" s="206"/>
      <c r="D44" s="206"/>
      <c r="E44" s="206"/>
      <c r="F44" s="206"/>
      <c r="G44" s="206"/>
      <c r="H44" s="206"/>
      <c r="I44" s="206"/>
      <c r="J44" s="206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7" ht="15" customHeight="1">
      <c r="A45" s="203" t="s">
        <v>39</v>
      </c>
      <c r="B45" s="106" t="s">
        <v>70</v>
      </c>
      <c r="C45" s="54">
        <v>3.5</v>
      </c>
      <c r="D45" s="53">
        <v>3974</v>
      </c>
      <c r="E45" s="56">
        <v>1.1</v>
      </c>
      <c r="F45" s="40">
        <f>D45*E45</f>
        <v>4371.400000000001</v>
      </c>
      <c r="G45" s="56">
        <v>0.2</v>
      </c>
      <c r="H45" s="40">
        <f>F45*G45</f>
        <v>874.2800000000002</v>
      </c>
      <c r="I45" s="39"/>
      <c r="J45" s="40"/>
      <c r="K45" s="39"/>
      <c r="L45" s="40"/>
      <c r="M45" s="39"/>
      <c r="N45" s="40"/>
      <c r="O45" s="39"/>
      <c r="P45" s="38"/>
      <c r="Q45" s="55">
        <v>0.25</v>
      </c>
      <c r="R45" s="45">
        <f>F45*Q45</f>
        <v>1092.8500000000001</v>
      </c>
      <c r="S45" s="40"/>
      <c r="T45" s="40"/>
      <c r="U45" s="39"/>
      <c r="V45" s="40"/>
      <c r="W45" s="39"/>
      <c r="X45" s="40"/>
      <c r="Y45" s="40">
        <f>(F45+H45+J45+L45+N45+P45+R45+T45+V45+X45)*C45</f>
        <v>22184.855000000003</v>
      </c>
      <c r="AA45" s="2">
        <f>C45*D45*E45*0.2</f>
        <v>3059.9800000000005</v>
      </c>
    </row>
    <row r="46" spans="1:27" ht="15" customHeight="1">
      <c r="A46" s="204"/>
      <c r="B46" s="106" t="s">
        <v>70</v>
      </c>
      <c r="C46" s="54">
        <v>1.5</v>
      </c>
      <c r="D46" s="53">
        <v>3974</v>
      </c>
      <c r="E46" s="56">
        <v>1</v>
      </c>
      <c r="F46" s="40">
        <f>D46*E46</f>
        <v>3974</v>
      </c>
      <c r="G46" s="56">
        <v>0.2</v>
      </c>
      <c r="H46" s="40">
        <f>F46*G46</f>
        <v>794.8000000000001</v>
      </c>
      <c r="I46" s="39"/>
      <c r="J46" s="40"/>
      <c r="K46" s="39"/>
      <c r="L46" s="40"/>
      <c r="M46" s="39"/>
      <c r="N46" s="40"/>
      <c r="O46" s="39"/>
      <c r="P46" s="38"/>
      <c r="Q46" s="55">
        <v>0.25</v>
      </c>
      <c r="R46" s="45">
        <f>F46*Q46</f>
        <v>993.5</v>
      </c>
      <c r="S46" s="40"/>
      <c r="T46" s="40"/>
      <c r="U46" s="39"/>
      <c r="V46" s="40"/>
      <c r="W46" s="39"/>
      <c r="X46" s="40"/>
      <c r="Y46" s="40">
        <f>(F46+H46+J46+L46+N46+P46+R46+T46+V46+X46)*C46</f>
        <v>8643.45</v>
      </c>
      <c r="AA46" s="2">
        <f>C46*D46*E46*0.2</f>
        <v>1192.2</v>
      </c>
    </row>
    <row r="47" spans="1:27" ht="15" customHeight="1">
      <c r="A47" s="207"/>
      <c r="B47" s="106" t="s">
        <v>70</v>
      </c>
      <c r="C47" s="54">
        <v>1</v>
      </c>
      <c r="D47" s="53">
        <v>3974</v>
      </c>
      <c r="E47" s="56">
        <v>1.1</v>
      </c>
      <c r="F47" s="40">
        <f>D47*E47</f>
        <v>4371.400000000001</v>
      </c>
      <c r="G47" s="56">
        <v>0.05</v>
      </c>
      <c r="H47" s="40">
        <f>F47*G47</f>
        <v>218.57000000000005</v>
      </c>
      <c r="I47" s="39"/>
      <c r="J47" s="40"/>
      <c r="K47" s="39"/>
      <c r="L47" s="40"/>
      <c r="M47" s="39"/>
      <c r="N47" s="40"/>
      <c r="O47" s="39"/>
      <c r="P47" s="38"/>
      <c r="Q47" s="55">
        <v>0.25</v>
      </c>
      <c r="R47" s="45">
        <f>F47*Q47</f>
        <v>1092.8500000000001</v>
      </c>
      <c r="S47" s="40"/>
      <c r="T47" s="40"/>
      <c r="U47" s="39"/>
      <c r="V47" s="40"/>
      <c r="W47" s="39"/>
      <c r="X47" s="40"/>
      <c r="Y47" s="40">
        <f>(F47+H47+J47+L47+N47+P47+R47+T47+V47+X47)*C47</f>
        <v>5682.820000000001</v>
      </c>
      <c r="AA47" s="2">
        <f>C47*D47*E47*0.2</f>
        <v>874.2800000000002</v>
      </c>
    </row>
    <row r="48" spans="1:27" ht="15.75" customHeight="1">
      <c r="A48" s="8" t="s">
        <v>0</v>
      </c>
      <c r="B48" s="42"/>
      <c r="C48" s="25">
        <f>SUM(C45:C47)</f>
        <v>6</v>
      </c>
      <c r="D48" s="68"/>
      <c r="E48" s="25"/>
      <c r="F48" s="27"/>
      <c r="G48" s="25"/>
      <c r="H48" s="27"/>
      <c r="I48" s="25"/>
      <c r="J48" s="27"/>
      <c r="K48" s="8"/>
      <c r="L48" s="34"/>
      <c r="M48" s="8"/>
      <c r="N48" s="34"/>
      <c r="O48" s="8"/>
      <c r="P48" s="28"/>
      <c r="Q48" s="34"/>
      <c r="R48" s="34"/>
      <c r="S48" s="34"/>
      <c r="T48" s="34"/>
      <c r="U48" s="8"/>
      <c r="V48" s="34"/>
      <c r="W48" s="8"/>
      <c r="X48" s="34"/>
      <c r="Y48" s="34">
        <f>SUM(Y45:Y47)</f>
        <v>36511.12500000001</v>
      </c>
      <c r="AA48" s="2">
        <f>C48*D48*E48*0.2</f>
        <v>0</v>
      </c>
    </row>
    <row r="49" spans="1:25" ht="18.75" customHeight="1">
      <c r="A49" s="197" t="s">
        <v>44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</row>
    <row r="50" spans="1:25" ht="15" customHeight="1">
      <c r="A50" s="208" t="s">
        <v>39</v>
      </c>
      <c r="B50" s="52" t="s">
        <v>9</v>
      </c>
      <c r="C50" s="54">
        <v>0.5</v>
      </c>
      <c r="D50" s="53">
        <v>3974</v>
      </c>
      <c r="E50" s="56">
        <v>1.5</v>
      </c>
      <c r="F50" s="40">
        <f>D50*E50</f>
        <v>5961</v>
      </c>
      <c r="G50" s="56">
        <v>0.1</v>
      </c>
      <c r="H50" s="40">
        <f>F50*G50</f>
        <v>596.1</v>
      </c>
      <c r="I50" s="39"/>
      <c r="J50" s="35"/>
      <c r="K50" s="29"/>
      <c r="L50" s="35"/>
      <c r="M50" s="29"/>
      <c r="N50" s="35"/>
      <c r="O50" s="29"/>
      <c r="P50" s="32"/>
      <c r="Q50" s="35">
        <v>0.25</v>
      </c>
      <c r="R50" s="45">
        <f>F50*Q50</f>
        <v>1490.25</v>
      </c>
      <c r="S50" s="35"/>
      <c r="T50" s="35"/>
      <c r="U50" s="29"/>
      <c r="V50" s="35"/>
      <c r="W50" s="29"/>
      <c r="X50" s="35"/>
      <c r="Y50" s="40">
        <f>(F50+H50+J50+L50+N50+P50+R50+T50+V50+X50)*C50</f>
        <v>4023.675</v>
      </c>
    </row>
    <row r="51" spans="1:25" ht="15" customHeight="1">
      <c r="A51" s="209"/>
      <c r="B51" s="52" t="s">
        <v>9</v>
      </c>
      <c r="C51" s="54">
        <v>0.5</v>
      </c>
      <c r="D51" s="53">
        <v>3974</v>
      </c>
      <c r="E51" s="56">
        <v>1.1</v>
      </c>
      <c r="F51" s="40">
        <f>D51*E51</f>
        <v>4371.400000000001</v>
      </c>
      <c r="G51" s="56">
        <v>0.05</v>
      </c>
      <c r="H51" s="40">
        <f>F51*G51</f>
        <v>218.57000000000005</v>
      </c>
      <c r="I51" s="39"/>
      <c r="J51" s="35"/>
      <c r="K51" s="29"/>
      <c r="L51" s="35"/>
      <c r="M51" s="29"/>
      <c r="N51" s="35"/>
      <c r="O51" s="29"/>
      <c r="P51" s="32"/>
      <c r="Q51" s="35">
        <v>0.25</v>
      </c>
      <c r="R51" s="45">
        <f>F51*Q51</f>
        <v>1092.8500000000001</v>
      </c>
      <c r="S51" s="35"/>
      <c r="T51" s="35"/>
      <c r="U51" s="29"/>
      <c r="V51" s="35"/>
      <c r="W51" s="29"/>
      <c r="X51" s="35"/>
      <c r="Y51" s="40">
        <f>(F51+H51+J51+L51+N51+P51+R51+T51+V51+X51)*C51</f>
        <v>2841.4100000000003</v>
      </c>
    </row>
    <row r="52" spans="1:25" ht="15" customHeight="1">
      <c r="A52" s="209"/>
      <c r="B52" s="52" t="s">
        <v>157</v>
      </c>
      <c r="C52" s="54">
        <v>0.5</v>
      </c>
      <c r="D52" s="53">
        <v>3974</v>
      </c>
      <c r="E52" s="56">
        <v>1.5</v>
      </c>
      <c r="F52" s="40">
        <f>D52*E52</f>
        <v>5961</v>
      </c>
      <c r="G52" s="56">
        <v>1.25</v>
      </c>
      <c r="H52" s="40">
        <f>F52*G52</f>
        <v>7451.25</v>
      </c>
      <c r="I52" s="39"/>
      <c r="J52" s="35"/>
      <c r="K52" s="29"/>
      <c r="L52" s="35"/>
      <c r="M52" s="29"/>
      <c r="N52" s="35"/>
      <c r="O52" s="29"/>
      <c r="P52" s="32"/>
      <c r="Q52" s="35"/>
      <c r="R52" s="45"/>
      <c r="S52" s="35"/>
      <c r="T52" s="35"/>
      <c r="U52" s="29"/>
      <c r="V52" s="35"/>
      <c r="W52" s="29"/>
      <c r="X52" s="35"/>
      <c r="Y52" s="40">
        <f>(F52+H52+J52+L52+N52+P52+R52+T52+V52+X52)*C52</f>
        <v>6706.125</v>
      </c>
    </row>
    <row r="53" spans="1:27" ht="15.75" customHeight="1">
      <c r="A53" s="8" t="s">
        <v>0</v>
      </c>
      <c r="B53" s="42"/>
      <c r="C53" s="8">
        <f>SUM(C50:C52)</f>
        <v>1.5</v>
      </c>
      <c r="D53" s="64"/>
      <c r="E53" s="8"/>
      <c r="F53" s="34"/>
      <c r="G53" s="8"/>
      <c r="H53" s="34"/>
      <c r="I53" s="8"/>
      <c r="J53" s="34"/>
      <c r="K53" s="8"/>
      <c r="L53" s="34"/>
      <c r="M53" s="8"/>
      <c r="N53" s="34"/>
      <c r="O53" s="8"/>
      <c r="P53" s="28"/>
      <c r="Q53" s="34"/>
      <c r="R53" s="34"/>
      <c r="S53" s="34"/>
      <c r="T53" s="34"/>
      <c r="U53" s="8"/>
      <c r="V53" s="34"/>
      <c r="W53" s="8"/>
      <c r="X53" s="34"/>
      <c r="Y53" s="34">
        <f>SUM(Y50:Y52)</f>
        <v>13571.210000000001</v>
      </c>
      <c r="AA53" s="2">
        <f>C53*D53*E53*0.2</f>
        <v>0</v>
      </c>
    </row>
    <row r="54" spans="1:25" ht="12.75">
      <c r="A54" s="197" t="s">
        <v>41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</row>
    <row r="55" spans="1:25" ht="30" customHeight="1">
      <c r="A55" s="24"/>
      <c r="B55" s="1" t="s">
        <v>4</v>
      </c>
      <c r="C55" s="39">
        <v>0.5</v>
      </c>
      <c r="D55" s="53">
        <v>3974</v>
      </c>
      <c r="E55" s="107">
        <v>1.3</v>
      </c>
      <c r="F55" s="40">
        <f>D55*E55</f>
        <v>5166.2</v>
      </c>
      <c r="G55" s="108">
        <v>0.05</v>
      </c>
      <c r="H55" s="40">
        <f>F55*G55</f>
        <v>258.31</v>
      </c>
      <c r="I55" s="39"/>
      <c r="J55" s="40"/>
      <c r="K55" s="107"/>
      <c r="L55" s="40"/>
      <c r="M55" s="107">
        <v>0.6</v>
      </c>
      <c r="N55" s="40">
        <f>F55*M55</f>
        <v>3099.72</v>
      </c>
      <c r="O55" s="39"/>
      <c r="P55" s="40"/>
      <c r="Q55" s="40">
        <v>0.25</v>
      </c>
      <c r="R55" s="40">
        <f>F55*Q55</f>
        <v>1291.55</v>
      </c>
      <c r="S55" s="40"/>
      <c r="T55" s="40"/>
      <c r="U55" s="39"/>
      <c r="V55" s="40"/>
      <c r="W55" s="39"/>
      <c r="X55" s="40"/>
      <c r="Y55" s="40">
        <f>(F55+H55+J55+L55+N55+P55+R55+T55+V55+X55)*C55</f>
        <v>4907.889999999999</v>
      </c>
    </row>
    <row r="56" spans="1:27" ht="15.75" customHeight="1">
      <c r="A56" s="8" t="s">
        <v>0</v>
      </c>
      <c r="B56" s="42"/>
      <c r="C56" s="8">
        <f>SUM(C55:C55)</f>
        <v>0.5</v>
      </c>
      <c r="D56" s="64"/>
      <c r="E56" s="8"/>
      <c r="F56" s="34"/>
      <c r="G56" s="8"/>
      <c r="H56" s="34"/>
      <c r="I56" s="8"/>
      <c r="J56" s="34"/>
      <c r="K56" s="8"/>
      <c r="L56" s="34"/>
      <c r="M56" s="8"/>
      <c r="N56" s="34"/>
      <c r="O56" s="8"/>
      <c r="P56" s="28"/>
      <c r="Q56" s="34"/>
      <c r="R56" s="34"/>
      <c r="S56" s="34"/>
      <c r="T56" s="34"/>
      <c r="U56" s="8"/>
      <c r="V56" s="34"/>
      <c r="W56" s="8"/>
      <c r="X56" s="34"/>
      <c r="Y56" s="34">
        <f>SUM(Y55:Y55)</f>
        <v>4907.889999999999</v>
      </c>
      <c r="AA56" s="2">
        <f>C56*D56*E56*0.2</f>
        <v>0</v>
      </c>
    </row>
    <row r="57" spans="1:25" ht="24.75" customHeight="1">
      <c r="A57" s="200" t="s">
        <v>26</v>
      </c>
      <c r="B57" s="201"/>
      <c r="C57" s="30">
        <f>SUM(C56+C53+C48)</f>
        <v>8</v>
      </c>
      <c r="D57" s="65"/>
      <c r="E57" s="36"/>
      <c r="F57" s="37"/>
      <c r="G57" s="36"/>
      <c r="H57" s="37"/>
      <c r="I57" s="36"/>
      <c r="J57" s="37"/>
      <c r="K57" s="36"/>
      <c r="L57" s="37"/>
      <c r="M57" s="36"/>
      <c r="N57" s="37"/>
      <c r="O57" s="36"/>
      <c r="P57" s="30"/>
      <c r="Q57" s="37"/>
      <c r="R57" s="37"/>
      <c r="S57" s="37"/>
      <c r="T57" s="37"/>
      <c r="U57" s="36"/>
      <c r="V57" s="37"/>
      <c r="W57" s="36"/>
      <c r="X57" s="37"/>
      <c r="Y57" s="37">
        <f>Y56+Y53+Y48</f>
        <v>54990.225000000006</v>
      </c>
    </row>
    <row r="58" spans="1:25" s="41" customFormat="1" ht="15" customHeight="1">
      <c r="A58" s="197" t="s">
        <v>42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9"/>
    </row>
    <row r="59" spans="1:25" s="41" customFormat="1" ht="15" customHeight="1">
      <c r="A59" s="197" t="s">
        <v>43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</row>
    <row r="60" spans="1:25" ht="30" customHeight="1">
      <c r="A60" s="23" t="s">
        <v>36</v>
      </c>
      <c r="B60" s="109" t="s">
        <v>3</v>
      </c>
      <c r="C60" s="57">
        <v>3</v>
      </c>
      <c r="D60" s="53">
        <v>3974</v>
      </c>
      <c r="E60" s="29"/>
      <c r="F60" s="35"/>
      <c r="G60" s="29"/>
      <c r="H60" s="35"/>
      <c r="I60" s="29"/>
      <c r="J60" s="35"/>
      <c r="K60" s="29"/>
      <c r="L60" s="35"/>
      <c r="M60" s="29"/>
      <c r="N60" s="35"/>
      <c r="O60" s="29"/>
      <c r="P60" s="32"/>
      <c r="Q60" s="35"/>
      <c r="R60" s="35"/>
      <c r="S60" s="35"/>
      <c r="T60" s="35"/>
      <c r="U60" s="29"/>
      <c r="V60" s="35"/>
      <c r="W60" s="32">
        <v>1.3</v>
      </c>
      <c r="X60" s="35">
        <f>D60*W60</f>
        <v>5166.2</v>
      </c>
      <c r="Y60" s="40">
        <f>(F60+H60+J60+L60+N60+P60+R60+T60+V60+X60)*C60</f>
        <v>15498.599999999999</v>
      </c>
    </row>
    <row r="61" spans="1:27" ht="15.75" customHeight="1">
      <c r="A61" s="8" t="s">
        <v>0</v>
      </c>
      <c r="B61" s="43"/>
      <c r="C61" s="8">
        <f>SUM(C60)</f>
        <v>3</v>
      </c>
      <c r="D61" s="64"/>
      <c r="E61" s="8"/>
      <c r="F61" s="34"/>
      <c r="G61" s="8"/>
      <c r="H61" s="34"/>
      <c r="I61" s="8"/>
      <c r="J61" s="34"/>
      <c r="K61" s="8"/>
      <c r="L61" s="34"/>
      <c r="M61" s="8"/>
      <c r="N61" s="34"/>
      <c r="O61" s="8"/>
      <c r="P61" s="28"/>
      <c r="Q61" s="34"/>
      <c r="R61" s="34"/>
      <c r="S61" s="34"/>
      <c r="T61" s="34"/>
      <c r="U61" s="8"/>
      <c r="V61" s="34"/>
      <c r="W61" s="8"/>
      <c r="X61" s="34"/>
      <c r="Y61" s="34">
        <f>SUM(Y60)</f>
        <v>15498.599999999999</v>
      </c>
      <c r="AA61" s="2">
        <f>C61*D61*E61*0.2</f>
        <v>0</v>
      </c>
    </row>
    <row r="62" spans="1:25" ht="29.25" customHeight="1">
      <c r="A62" s="110" t="s">
        <v>39</v>
      </c>
      <c r="B62" s="48" t="s">
        <v>66</v>
      </c>
      <c r="C62" s="57">
        <v>0.5</v>
      </c>
      <c r="D62" s="53">
        <v>3974</v>
      </c>
      <c r="E62" s="29"/>
      <c r="F62" s="35"/>
      <c r="G62" s="29"/>
      <c r="H62" s="35"/>
      <c r="I62" s="29"/>
      <c r="J62" s="35"/>
      <c r="K62" s="29"/>
      <c r="L62" s="35"/>
      <c r="M62" s="29"/>
      <c r="N62" s="35"/>
      <c r="O62" s="29"/>
      <c r="P62" s="32"/>
      <c r="Q62" s="35"/>
      <c r="R62" s="35"/>
      <c r="S62" s="35"/>
      <c r="T62" s="35"/>
      <c r="U62" s="29"/>
      <c r="V62" s="35"/>
      <c r="W62" s="32">
        <v>1.16</v>
      </c>
      <c r="X62" s="35">
        <f>D62*W62</f>
        <v>4609.839999999999</v>
      </c>
      <c r="Y62" s="40">
        <f>(D62*W62)*C62</f>
        <v>2304.9199999999996</v>
      </c>
    </row>
    <row r="63" spans="1:25" ht="15.75" customHeight="1">
      <c r="A63" s="8" t="s">
        <v>0</v>
      </c>
      <c r="B63" s="42"/>
      <c r="C63" s="8">
        <f>SUM(C62:C62)</f>
        <v>0.5</v>
      </c>
      <c r="D63" s="64"/>
      <c r="E63" s="8"/>
      <c r="F63" s="34"/>
      <c r="G63" s="8"/>
      <c r="H63" s="34"/>
      <c r="I63" s="8"/>
      <c r="J63" s="34"/>
      <c r="K63" s="8"/>
      <c r="L63" s="34"/>
      <c r="M63" s="8"/>
      <c r="N63" s="34"/>
      <c r="O63" s="8"/>
      <c r="P63" s="28"/>
      <c r="Q63" s="34"/>
      <c r="R63" s="34"/>
      <c r="S63" s="34"/>
      <c r="T63" s="34"/>
      <c r="U63" s="8"/>
      <c r="V63" s="34"/>
      <c r="W63" s="8"/>
      <c r="X63" s="34"/>
      <c r="Y63" s="34">
        <f>SUM(Y62:Y62)</f>
        <v>2304.9199999999996</v>
      </c>
    </row>
    <row r="64" spans="1:25" ht="15" customHeight="1">
      <c r="A64" s="197" t="s">
        <v>45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9"/>
    </row>
    <row r="65" spans="1:25" ht="15.75" customHeight="1">
      <c r="A65" s="203" t="s">
        <v>39</v>
      </c>
      <c r="B65" s="48" t="s">
        <v>71</v>
      </c>
      <c r="C65" s="57">
        <v>0.5</v>
      </c>
      <c r="D65" s="53">
        <v>3974</v>
      </c>
      <c r="E65" s="29"/>
      <c r="F65" s="35"/>
      <c r="G65" s="29"/>
      <c r="H65" s="35"/>
      <c r="I65" s="29"/>
      <c r="J65" s="35"/>
      <c r="K65" s="29"/>
      <c r="L65" s="35"/>
      <c r="M65" s="29"/>
      <c r="N65" s="35"/>
      <c r="O65" s="29"/>
      <c r="P65" s="32"/>
      <c r="Q65" s="35"/>
      <c r="R65" s="35"/>
      <c r="S65" s="35"/>
      <c r="T65" s="35"/>
      <c r="U65" s="29"/>
      <c r="V65" s="35"/>
      <c r="W65" s="32">
        <v>1</v>
      </c>
      <c r="X65" s="35">
        <f aca="true" t="shared" si="0" ref="X65:X74">D65*W65</f>
        <v>3974</v>
      </c>
      <c r="Y65" s="35">
        <f aca="true" t="shared" si="1" ref="Y65:Y74">(D65*W65)*C65</f>
        <v>1987</v>
      </c>
    </row>
    <row r="66" spans="1:25" ht="15.75" customHeight="1">
      <c r="A66" s="204"/>
      <c r="B66" s="47" t="s">
        <v>62</v>
      </c>
      <c r="C66" s="57">
        <v>0.5</v>
      </c>
      <c r="D66" s="53">
        <v>3974</v>
      </c>
      <c r="E66" s="29"/>
      <c r="F66" s="35"/>
      <c r="G66" s="29"/>
      <c r="H66" s="35"/>
      <c r="I66" s="29"/>
      <c r="J66" s="35"/>
      <c r="K66" s="29"/>
      <c r="L66" s="35"/>
      <c r="M66" s="29"/>
      <c r="N66" s="35"/>
      <c r="O66" s="29"/>
      <c r="P66" s="32"/>
      <c r="Q66" s="35"/>
      <c r="R66" s="35"/>
      <c r="S66" s="35"/>
      <c r="T66" s="35"/>
      <c r="U66" s="29"/>
      <c r="V66" s="35"/>
      <c r="W66" s="32">
        <v>1</v>
      </c>
      <c r="X66" s="35">
        <f t="shared" si="0"/>
        <v>3974</v>
      </c>
      <c r="Y66" s="35">
        <f t="shared" si="1"/>
        <v>1987</v>
      </c>
    </row>
    <row r="67" spans="1:25" ht="15.75" customHeight="1">
      <c r="A67" s="204"/>
      <c r="B67" s="48" t="s">
        <v>63</v>
      </c>
      <c r="C67" s="57">
        <v>0.75</v>
      </c>
      <c r="D67" s="53">
        <v>3974</v>
      </c>
      <c r="E67" s="29"/>
      <c r="F67" s="35"/>
      <c r="G67" s="29"/>
      <c r="H67" s="35"/>
      <c r="I67" s="29"/>
      <c r="J67" s="35"/>
      <c r="K67" s="29"/>
      <c r="L67" s="35"/>
      <c r="M67" s="29"/>
      <c r="N67" s="35"/>
      <c r="O67" s="29"/>
      <c r="P67" s="32"/>
      <c r="Q67" s="35"/>
      <c r="R67" s="35"/>
      <c r="S67" s="35"/>
      <c r="T67" s="35"/>
      <c r="U67" s="29"/>
      <c r="V67" s="35"/>
      <c r="W67" s="32">
        <v>1</v>
      </c>
      <c r="X67" s="35">
        <f t="shared" si="0"/>
        <v>3974</v>
      </c>
      <c r="Y67" s="35">
        <f t="shared" si="1"/>
        <v>2980.5</v>
      </c>
    </row>
    <row r="68" spans="1:25" ht="15.75" customHeight="1">
      <c r="A68" s="204"/>
      <c r="B68" s="48" t="s">
        <v>65</v>
      </c>
      <c r="C68" s="57">
        <v>6.5</v>
      </c>
      <c r="D68" s="53">
        <v>3974</v>
      </c>
      <c r="E68" s="29"/>
      <c r="F68" s="35"/>
      <c r="G68" s="29"/>
      <c r="H68" s="35"/>
      <c r="I68" s="29"/>
      <c r="J68" s="35"/>
      <c r="K68" s="29"/>
      <c r="L68" s="35"/>
      <c r="M68" s="29"/>
      <c r="N68" s="35"/>
      <c r="O68" s="29"/>
      <c r="P68" s="32"/>
      <c r="Q68" s="35"/>
      <c r="R68" s="35"/>
      <c r="S68" s="35"/>
      <c r="T68" s="35"/>
      <c r="U68" s="29"/>
      <c r="V68" s="35"/>
      <c r="W68" s="32">
        <v>1</v>
      </c>
      <c r="X68" s="35">
        <f t="shared" si="0"/>
        <v>3974</v>
      </c>
      <c r="Y68" s="35">
        <f t="shared" si="1"/>
        <v>25831</v>
      </c>
    </row>
    <row r="69" spans="1:25" ht="15.75" customHeight="1">
      <c r="A69" s="204"/>
      <c r="B69" s="48" t="s">
        <v>72</v>
      </c>
      <c r="C69" s="57">
        <v>0.5</v>
      </c>
      <c r="D69" s="53">
        <v>3974</v>
      </c>
      <c r="E69" s="29"/>
      <c r="F69" s="35"/>
      <c r="G69" s="29"/>
      <c r="H69" s="35"/>
      <c r="I69" s="29"/>
      <c r="J69" s="35"/>
      <c r="K69" s="29"/>
      <c r="L69" s="35"/>
      <c r="M69" s="29"/>
      <c r="N69" s="35"/>
      <c r="O69" s="29"/>
      <c r="P69" s="32"/>
      <c r="Q69" s="35"/>
      <c r="R69" s="35"/>
      <c r="S69" s="35"/>
      <c r="T69" s="35"/>
      <c r="U69" s="29"/>
      <c r="V69" s="35"/>
      <c r="W69" s="32">
        <v>1</v>
      </c>
      <c r="X69" s="35">
        <f t="shared" si="0"/>
        <v>3974</v>
      </c>
      <c r="Y69" s="35">
        <f t="shared" si="1"/>
        <v>1987</v>
      </c>
    </row>
    <row r="70" spans="1:25" ht="15.75" customHeight="1">
      <c r="A70" s="204"/>
      <c r="B70" s="47" t="s">
        <v>76</v>
      </c>
      <c r="C70" s="57">
        <v>1</v>
      </c>
      <c r="D70" s="53">
        <v>3974</v>
      </c>
      <c r="E70" s="29"/>
      <c r="F70" s="35"/>
      <c r="G70" s="29"/>
      <c r="H70" s="35"/>
      <c r="I70" s="29"/>
      <c r="J70" s="35"/>
      <c r="K70" s="29"/>
      <c r="L70" s="35"/>
      <c r="M70" s="29"/>
      <c r="N70" s="35"/>
      <c r="O70" s="29"/>
      <c r="P70" s="32"/>
      <c r="Q70" s="35"/>
      <c r="R70" s="35"/>
      <c r="S70" s="35"/>
      <c r="T70" s="35"/>
      <c r="U70" s="29"/>
      <c r="V70" s="35"/>
      <c r="W70" s="32">
        <v>1</v>
      </c>
      <c r="X70" s="35">
        <f t="shared" si="0"/>
        <v>3974</v>
      </c>
      <c r="Y70" s="35">
        <f t="shared" si="1"/>
        <v>3974</v>
      </c>
    </row>
    <row r="71" spans="1:25" ht="15" customHeight="1">
      <c r="A71" s="204"/>
      <c r="B71" s="109" t="s">
        <v>64</v>
      </c>
      <c r="C71" s="57">
        <v>1</v>
      </c>
      <c r="D71" s="53">
        <v>3974</v>
      </c>
      <c r="E71" s="29"/>
      <c r="F71" s="35"/>
      <c r="G71" s="29"/>
      <c r="H71" s="35"/>
      <c r="I71" s="29"/>
      <c r="J71" s="35"/>
      <c r="K71" s="29"/>
      <c r="L71" s="35"/>
      <c r="M71" s="29"/>
      <c r="N71" s="35"/>
      <c r="O71" s="29"/>
      <c r="P71" s="32"/>
      <c r="Q71" s="35"/>
      <c r="R71" s="35"/>
      <c r="S71" s="35"/>
      <c r="T71" s="35"/>
      <c r="U71" s="29"/>
      <c r="V71" s="35"/>
      <c r="W71" s="32">
        <v>1</v>
      </c>
      <c r="X71" s="35">
        <f t="shared" si="0"/>
        <v>3974</v>
      </c>
      <c r="Y71" s="40">
        <f t="shared" si="1"/>
        <v>3974</v>
      </c>
    </row>
    <row r="72" spans="1:25" ht="15" customHeight="1">
      <c r="A72" s="204"/>
      <c r="B72" s="109" t="s">
        <v>77</v>
      </c>
      <c r="C72" s="57">
        <v>1</v>
      </c>
      <c r="D72" s="53">
        <v>3974</v>
      </c>
      <c r="E72" s="29"/>
      <c r="F72" s="35"/>
      <c r="G72" s="29"/>
      <c r="H72" s="35"/>
      <c r="I72" s="29"/>
      <c r="J72" s="35"/>
      <c r="K72" s="29"/>
      <c r="L72" s="35"/>
      <c r="M72" s="29"/>
      <c r="N72" s="35"/>
      <c r="O72" s="29"/>
      <c r="P72" s="32"/>
      <c r="Q72" s="35"/>
      <c r="R72" s="35"/>
      <c r="S72" s="35"/>
      <c r="T72" s="35"/>
      <c r="U72" s="29"/>
      <c r="V72" s="35"/>
      <c r="W72" s="32">
        <v>1</v>
      </c>
      <c r="X72" s="35">
        <f t="shared" si="0"/>
        <v>3974</v>
      </c>
      <c r="Y72" s="40">
        <f t="shared" si="1"/>
        <v>3974</v>
      </c>
    </row>
    <row r="73" spans="1:25" ht="27" customHeight="1">
      <c r="A73" s="204"/>
      <c r="B73" s="48" t="s">
        <v>5</v>
      </c>
      <c r="C73" s="57">
        <v>1</v>
      </c>
      <c r="D73" s="53">
        <v>3974</v>
      </c>
      <c r="E73" s="29"/>
      <c r="F73" s="35"/>
      <c r="G73" s="29"/>
      <c r="H73" s="35"/>
      <c r="I73" s="29"/>
      <c r="J73" s="35"/>
      <c r="K73" s="29"/>
      <c r="L73" s="35"/>
      <c r="M73" s="29"/>
      <c r="N73" s="35"/>
      <c r="O73" s="29"/>
      <c r="P73" s="32"/>
      <c r="Q73" s="35"/>
      <c r="R73" s="35"/>
      <c r="S73" s="35"/>
      <c r="T73" s="35"/>
      <c r="U73" s="29"/>
      <c r="V73" s="35"/>
      <c r="W73" s="32">
        <v>1</v>
      </c>
      <c r="X73" s="35">
        <f t="shared" si="0"/>
        <v>3974</v>
      </c>
      <c r="Y73" s="35">
        <f t="shared" si="1"/>
        <v>3974</v>
      </c>
    </row>
    <row r="74" spans="1:25" ht="26.25" customHeight="1">
      <c r="A74" s="205"/>
      <c r="B74" s="71" t="s">
        <v>73</v>
      </c>
      <c r="C74" s="57">
        <v>1</v>
      </c>
      <c r="D74" s="53">
        <v>3974</v>
      </c>
      <c r="E74" s="29"/>
      <c r="F74" s="35"/>
      <c r="G74" s="29"/>
      <c r="H74" s="35"/>
      <c r="I74" s="29"/>
      <c r="J74" s="35"/>
      <c r="K74" s="29"/>
      <c r="L74" s="35"/>
      <c r="M74" s="29"/>
      <c r="N74" s="35"/>
      <c r="O74" s="29"/>
      <c r="P74" s="32"/>
      <c r="Q74" s="35"/>
      <c r="R74" s="35"/>
      <c r="S74" s="35"/>
      <c r="T74" s="35"/>
      <c r="U74" s="29"/>
      <c r="V74" s="35"/>
      <c r="W74" s="32">
        <v>1</v>
      </c>
      <c r="X74" s="35">
        <f t="shared" si="0"/>
        <v>3974</v>
      </c>
      <c r="Y74" s="35">
        <f t="shared" si="1"/>
        <v>3974</v>
      </c>
    </row>
    <row r="75" spans="1:25" ht="15.75" customHeight="1">
      <c r="A75" s="8" t="s">
        <v>0</v>
      </c>
      <c r="B75" s="42"/>
      <c r="C75" s="8">
        <f>C74+C73+C72+C71+C70+C69+C68+C67+C66+C65</f>
        <v>13.75</v>
      </c>
      <c r="D75" s="64"/>
      <c r="E75" s="8"/>
      <c r="F75" s="34"/>
      <c r="G75" s="8"/>
      <c r="H75" s="34"/>
      <c r="I75" s="8"/>
      <c r="J75" s="34"/>
      <c r="K75" s="8"/>
      <c r="L75" s="34"/>
      <c r="M75" s="8"/>
      <c r="N75" s="34"/>
      <c r="O75" s="8"/>
      <c r="P75" s="28"/>
      <c r="Q75" s="34"/>
      <c r="R75" s="34"/>
      <c r="S75" s="34"/>
      <c r="T75" s="34"/>
      <c r="U75" s="8"/>
      <c r="V75" s="34"/>
      <c r="W75" s="8"/>
      <c r="X75" s="34"/>
      <c r="Y75" s="34">
        <f>SUM(Y65:Y74)</f>
        <v>54642.5</v>
      </c>
    </row>
    <row r="76" spans="1:25" ht="24.75" customHeight="1">
      <c r="A76" s="200" t="s">
        <v>27</v>
      </c>
      <c r="B76" s="201"/>
      <c r="C76" s="30">
        <f>C75+C63+C61</f>
        <v>17.25</v>
      </c>
      <c r="D76" s="65"/>
      <c r="E76" s="36"/>
      <c r="F76" s="37"/>
      <c r="G76" s="36"/>
      <c r="H76" s="37"/>
      <c r="I76" s="36"/>
      <c r="J76" s="37"/>
      <c r="K76" s="36"/>
      <c r="L76" s="37"/>
      <c r="M76" s="36"/>
      <c r="N76" s="37"/>
      <c r="O76" s="36"/>
      <c r="P76" s="30"/>
      <c r="Q76" s="37"/>
      <c r="R76" s="37"/>
      <c r="S76" s="37"/>
      <c r="T76" s="37"/>
      <c r="U76" s="36"/>
      <c r="V76" s="37"/>
      <c r="W76" s="36"/>
      <c r="X76" s="37"/>
      <c r="Y76" s="37">
        <f>Y75+Y63+Y61</f>
        <v>72446.01999999999</v>
      </c>
    </row>
    <row r="77" spans="1:25" ht="24.75" customHeight="1">
      <c r="A77" s="200" t="s">
        <v>159</v>
      </c>
      <c r="B77" s="201"/>
      <c r="C77" s="30">
        <f>C76+C57+C42</f>
        <v>27.25</v>
      </c>
      <c r="D77" s="65"/>
      <c r="E77" s="36"/>
      <c r="F77" s="37"/>
      <c r="G77" s="36"/>
      <c r="H77" s="37"/>
      <c r="I77" s="36"/>
      <c r="J77" s="37"/>
      <c r="K77" s="36"/>
      <c r="L77" s="37"/>
      <c r="M77" s="36"/>
      <c r="N77" s="37"/>
      <c r="O77" s="36"/>
      <c r="P77" s="30"/>
      <c r="Q77" s="37"/>
      <c r="R77" s="37"/>
      <c r="S77" s="37"/>
      <c r="T77" s="37"/>
      <c r="U77" s="36"/>
      <c r="V77" s="37"/>
      <c r="W77" s="36"/>
      <c r="X77" s="37"/>
      <c r="Y77" s="37">
        <f>Y76+Y57+Y42</f>
        <v>171547.645</v>
      </c>
    </row>
    <row r="78" spans="1:25" ht="15" customHeight="1">
      <c r="A78" s="197" t="s">
        <v>37</v>
      </c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9"/>
    </row>
    <row r="79" spans="1:25" ht="15" customHeight="1">
      <c r="A79" s="197" t="s">
        <v>38</v>
      </c>
      <c r="B79" s="198"/>
      <c r="C79" s="198"/>
      <c r="D79" s="206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9"/>
    </row>
    <row r="80" spans="1:25" ht="30" customHeight="1">
      <c r="A80" s="58" t="s">
        <v>36</v>
      </c>
      <c r="B80" s="44" t="s">
        <v>68</v>
      </c>
      <c r="C80" s="50">
        <v>0.5</v>
      </c>
      <c r="D80" s="51">
        <v>5500</v>
      </c>
      <c r="E80" s="50">
        <v>1.3</v>
      </c>
      <c r="F80" s="40">
        <f>D80*E80</f>
        <v>7150</v>
      </c>
      <c r="G80" s="50">
        <v>1.25</v>
      </c>
      <c r="H80" s="40">
        <f>F80*G80</f>
        <v>8937.5</v>
      </c>
      <c r="I80" s="49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179">
        <f>(F80+H80+J80+L80+N80+P80+R80+T80+V80+X80)*C80</f>
        <v>8043.75</v>
      </c>
    </row>
    <row r="81" spans="1:25" ht="15.75" customHeight="1">
      <c r="A81" s="8" t="s">
        <v>0</v>
      </c>
      <c r="B81" s="42" t="s">
        <v>58</v>
      </c>
      <c r="C81" s="28">
        <f>SUM(C80:C80)</f>
        <v>0.5</v>
      </c>
      <c r="D81" s="64"/>
      <c r="E81" s="8"/>
      <c r="F81" s="34"/>
      <c r="G81" s="8"/>
      <c r="H81" s="34"/>
      <c r="I81" s="8"/>
      <c r="J81" s="34"/>
      <c r="K81" s="8"/>
      <c r="L81" s="34"/>
      <c r="M81" s="8"/>
      <c r="N81" s="34"/>
      <c r="O81" s="8"/>
      <c r="P81" s="28"/>
      <c r="Q81" s="34"/>
      <c r="R81" s="34"/>
      <c r="S81" s="34"/>
      <c r="T81" s="34"/>
      <c r="U81" s="8"/>
      <c r="V81" s="34"/>
      <c r="W81" s="8"/>
      <c r="X81" s="34"/>
      <c r="Y81" s="34">
        <f>SUM(Y80:Y80)</f>
        <v>8043.75</v>
      </c>
    </row>
    <row r="82" spans="1:25" ht="15" customHeight="1">
      <c r="A82" s="209" t="s">
        <v>34</v>
      </c>
      <c r="B82" s="3" t="s">
        <v>69</v>
      </c>
      <c r="C82" s="178">
        <v>1.5</v>
      </c>
      <c r="D82" s="53">
        <v>5500</v>
      </c>
      <c r="E82" s="38">
        <v>1.5</v>
      </c>
      <c r="F82" s="40">
        <f aca="true" t="shared" si="2" ref="F82:F89">D82*E82</f>
        <v>8250</v>
      </c>
      <c r="G82" s="56">
        <v>0.2</v>
      </c>
      <c r="H82" s="40">
        <f aca="true" t="shared" si="3" ref="H82:H89">F82*G82</f>
        <v>1650</v>
      </c>
      <c r="I82" s="56"/>
      <c r="J82" s="40"/>
      <c r="K82" s="56">
        <v>0.3</v>
      </c>
      <c r="L82" s="40">
        <f>F82*K82</f>
        <v>2475</v>
      </c>
      <c r="M82" s="39"/>
      <c r="N82" s="40"/>
      <c r="O82" s="39"/>
      <c r="P82" s="38"/>
      <c r="Q82" s="40">
        <v>0.25</v>
      </c>
      <c r="R82" s="40">
        <f aca="true" t="shared" si="4" ref="R82:R87">F82*Q82</f>
        <v>2062.5</v>
      </c>
      <c r="S82" s="35"/>
      <c r="T82" s="35"/>
      <c r="U82" s="29"/>
      <c r="V82" s="35"/>
      <c r="W82" s="29"/>
      <c r="X82" s="35"/>
      <c r="Y82" s="179">
        <f aca="true" t="shared" si="5" ref="Y82:Y89">(F82+H82+J82+L82+N82+P82+R82+T82+V82+X82)*C82</f>
        <v>21656.25</v>
      </c>
    </row>
    <row r="83" spans="1:25" ht="15" customHeight="1">
      <c r="A83" s="209"/>
      <c r="B83" s="3" t="s">
        <v>74</v>
      </c>
      <c r="C83" s="178">
        <v>1.5</v>
      </c>
      <c r="D83" s="53">
        <v>5500</v>
      </c>
      <c r="E83" s="38">
        <v>1.5</v>
      </c>
      <c r="F83" s="40">
        <f t="shared" si="2"/>
        <v>8250</v>
      </c>
      <c r="G83" s="56">
        <v>0.1</v>
      </c>
      <c r="H83" s="40">
        <f t="shared" si="3"/>
        <v>825</v>
      </c>
      <c r="I83" s="56"/>
      <c r="J83" s="40"/>
      <c r="K83" s="56">
        <v>0.15</v>
      </c>
      <c r="L83" s="40">
        <f>F83*K83</f>
        <v>1237.5</v>
      </c>
      <c r="M83" s="39"/>
      <c r="N83" s="40"/>
      <c r="O83" s="39"/>
      <c r="P83" s="38"/>
      <c r="Q83" s="40">
        <v>0.25</v>
      </c>
      <c r="R83" s="40">
        <f t="shared" si="4"/>
        <v>2062.5</v>
      </c>
      <c r="S83" s="35"/>
      <c r="T83" s="35"/>
      <c r="U83" s="29"/>
      <c r="V83" s="35"/>
      <c r="W83" s="29"/>
      <c r="X83" s="35"/>
      <c r="Y83" s="40">
        <f t="shared" si="5"/>
        <v>18562.5</v>
      </c>
    </row>
    <row r="84" spans="1:25" ht="15" customHeight="1">
      <c r="A84" s="209"/>
      <c r="B84" s="3" t="s">
        <v>69</v>
      </c>
      <c r="C84" s="178">
        <v>1</v>
      </c>
      <c r="D84" s="53">
        <v>5500</v>
      </c>
      <c r="E84" s="38">
        <v>1.5</v>
      </c>
      <c r="F84" s="40">
        <f t="shared" si="2"/>
        <v>8250</v>
      </c>
      <c r="G84" s="56">
        <v>0.1</v>
      </c>
      <c r="H84" s="40">
        <f t="shared" si="3"/>
        <v>825</v>
      </c>
      <c r="I84" s="39"/>
      <c r="J84" s="40"/>
      <c r="K84" s="56"/>
      <c r="L84" s="40"/>
      <c r="M84" s="39"/>
      <c r="N84" s="40"/>
      <c r="O84" s="39"/>
      <c r="P84" s="38"/>
      <c r="Q84" s="40">
        <v>0.25</v>
      </c>
      <c r="R84" s="40">
        <f t="shared" si="4"/>
        <v>2062.5</v>
      </c>
      <c r="S84" s="35"/>
      <c r="T84" s="35"/>
      <c r="U84" s="29"/>
      <c r="V84" s="35"/>
      <c r="W84" s="29"/>
      <c r="X84" s="35"/>
      <c r="Y84" s="40">
        <f t="shared" si="5"/>
        <v>11137.5</v>
      </c>
    </row>
    <row r="85" spans="1:25" ht="15" customHeight="1">
      <c r="A85" s="209"/>
      <c r="B85" s="3" t="s">
        <v>69</v>
      </c>
      <c r="C85" s="178">
        <v>1</v>
      </c>
      <c r="D85" s="53">
        <v>5500</v>
      </c>
      <c r="E85" s="38">
        <v>1.3</v>
      </c>
      <c r="F85" s="40">
        <f t="shared" si="2"/>
        <v>7150</v>
      </c>
      <c r="G85" s="56">
        <v>0.2</v>
      </c>
      <c r="H85" s="40">
        <f t="shared" si="3"/>
        <v>1430</v>
      </c>
      <c r="I85" s="39"/>
      <c r="J85" s="40"/>
      <c r="K85" s="56">
        <v>0.15</v>
      </c>
      <c r="L85" s="40">
        <f>F85*K85</f>
        <v>1072.5</v>
      </c>
      <c r="M85" s="39"/>
      <c r="N85" s="40"/>
      <c r="O85" s="39"/>
      <c r="P85" s="38"/>
      <c r="Q85" s="40">
        <v>0.25</v>
      </c>
      <c r="R85" s="40">
        <f t="shared" si="4"/>
        <v>1787.5</v>
      </c>
      <c r="S85" s="35"/>
      <c r="T85" s="35"/>
      <c r="U85" s="29"/>
      <c r="V85" s="35"/>
      <c r="W85" s="29"/>
      <c r="X85" s="35"/>
      <c r="Y85" s="40">
        <f t="shared" si="5"/>
        <v>11440</v>
      </c>
    </row>
    <row r="86" spans="1:25" ht="15" customHeight="1">
      <c r="A86" s="209"/>
      <c r="B86" s="3" t="s">
        <v>69</v>
      </c>
      <c r="C86" s="178">
        <v>1</v>
      </c>
      <c r="D86" s="53">
        <v>5500</v>
      </c>
      <c r="E86" s="38">
        <v>1.3</v>
      </c>
      <c r="F86" s="40">
        <f t="shared" si="2"/>
        <v>7150</v>
      </c>
      <c r="G86" s="56">
        <v>0.05</v>
      </c>
      <c r="H86" s="40">
        <f t="shared" si="3"/>
        <v>357.5</v>
      </c>
      <c r="I86" s="39"/>
      <c r="J86" s="40"/>
      <c r="K86" s="56"/>
      <c r="L86" s="40"/>
      <c r="M86" s="39"/>
      <c r="N86" s="40"/>
      <c r="O86" s="39"/>
      <c r="P86" s="38"/>
      <c r="Q86" s="40">
        <v>0.25</v>
      </c>
      <c r="R86" s="40">
        <f t="shared" si="4"/>
        <v>1787.5</v>
      </c>
      <c r="S86" s="35"/>
      <c r="T86" s="35"/>
      <c r="U86" s="29"/>
      <c r="V86" s="35"/>
      <c r="W86" s="29"/>
      <c r="X86" s="35"/>
      <c r="Y86" s="40">
        <f t="shared" si="5"/>
        <v>9295</v>
      </c>
    </row>
    <row r="87" spans="1:25" ht="15" customHeight="1">
      <c r="A87" s="209"/>
      <c r="B87" s="3" t="s">
        <v>69</v>
      </c>
      <c r="C87" s="178">
        <v>1</v>
      </c>
      <c r="D87" s="53">
        <v>5500</v>
      </c>
      <c r="E87" s="38">
        <v>1.1</v>
      </c>
      <c r="F87" s="40">
        <f t="shared" si="2"/>
        <v>6050.000000000001</v>
      </c>
      <c r="G87" s="56">
        <v>0.2</v>
      </c>
      <c r="H87" s="40">
        <f t="shared" si="3"/>
        <v>1210.0000000000002</v>
      </c>
      <c r="I87" s="39"/>
      <c r="J87" s="40"/>
      <c r="K87" s="56"/>
      <c r="L87" s="40"/>
      <c r="M87" s="39"/>
      <c r="N87" s="40"/>
      <c r="O87" s="39"/>
      <c r="P87" s="38"/>
      <c r="Q87" s="40">
        <v>0.25</v>
      </c>
      <c r="R87" s="40">
        <f t="shared" si="4"/>
        <v>1512.5000000000002</v>
      </c>
      <c r="S87" s="35"/>
      <c r="T87" s="35"/>
      <c r="U87" s="29"/>
      <c r="V87" s="35"/>
      <c r="W87" s="29"/>
      <c r="X87" s="35"/>
      <c r="Y87" s="40">
        <f t="shared" si="5"/>
        <v>8772.500000000002</v>
      </c>
    </row>
    <row r="88" spans="1:25" ht="15" customHeight="1">
      <c r="A88" s="19"/>
      <c r="B88" s="3" t="s">
        <v>69</v>
      </c>
      <c r="C88" s="178">
        <v>1</v>
      </c>
      <c r="D88" s="53">
        <v>5500</v>
      </c>
      <c r="E88" s="38">
        <v>1.1</v>
      </c>
      <c r="F88" s="40">
        <f>D88*E88</f>
        <v>6050.000000000001</v>
      </c>
      <c r="G88" s="56">
        <v>0.05</v>
      </c>
      <c r="H88" s="40">
        <f>F88*G88</f>
        <v>302.50000000000006</v>
      </c>
      <c r="I88" s="39"/>
      <c r="J88" s="40"/>
      <c r="K88" s="56"/>
      <c r="L88" s="40"/>
      <c r="M88" s="39"/>
      <c r="N88" s="40"/>
      <c r="O88" s="39"/>
      <c r="P88" s="38"/>
      <c r="Q88" s="40">
        <v>0.25</v>
      </c>
      <c r="R88" s="40">
        <f>F88*Q88</f>
        <v>1512.5000000000002</v>
      </c>
      <c r="S88" s="35"/>
      <c r="T88" s="35"/>
      <c r="U88" s="29"/>
      <c r="V88" s="35"/>
      <c r="W88" s="29"/>
      <c r="X88" s="35"/>
      <c r="Y88" s="40">
        <f>(F88+H88+J88+L88+N88+P88+R88+T88+V88+X88)*C88</f>
        <v>7865.000000000001</v>
      </c>
    </row>
    <row r="89" spans="1:25" ht="15" customHeight="1">
      <c r="A89" s="19"/>
      <c r="B89" s="3" t="s">
        <v>69</v>
      </c>
      <c r="C89" s="178">
        <v>0.5</v>
      </c>
      <c r="D89" s="53">
        <v>5500</v>
      </c>
      <c r="E89" s="38">
        <v>1.5</v>
      </c>
      <c r="F89" s="40">
        <f t="shared" si="2"/>
        <v>8250</v>
      </c>
      <c r="G89" s="56">
        <v>1.25</v>
      </c>
      <c r="H89" s="40">
        <f t="shared" si="3"/>
        <v>10312.5</v>
      </c>
      <c r="I89" s="39"/>
      <c r="J89" s="40"/>
      <c r="K89" s="56"/>
      <c r="L89" s="40"/>
      <c r="M89" s="39"/>
      <c r="N89" s="40"/>
      <c r="O89" s="39"/>
      <c r="P89" s="38"/>
      <c r="Q89" s="40"/>
      <c r="R89" s="40"/>
      <c r="S89" s="35"/>
      <c r="T89" s="35"/>
      <c r="U89" s="29"/>
      <c r="V89" s="35"/>
      <c r="W89" s="29"/>
      <c r="X89" s="35"/>
      <c r="Y89" s="40">
        <f t="shared" si="5"/>
        <v>9281.25</v>
      </c>
    </row>
    <row r="90" spans="1:25" ht="15.75" customHeight="1">
      <c r="A90" s="8" t="s">
        <v>0</v>
      </c>
      <c r="B90" s="42" t="s">
        <v>58</v>
      </c>
      <c r="C90" s="28">
        <f>SUM(C82:C89)</f>
        <v>8.5</v>
      </c>
      <c r="D90" s="64"/>
      <c r="E90" s="8"/>
      <c r="F90" s="34"/>
      <c r="G90" s="8"/>
      <c r="H90" s="34"/>
      <c r="I90" s="8"/>
      <c r="J90" s="34"/>
      <c r="K90" s="8"/>
      <c r="L90" s="34"/>
      <c r="M90" s="8"/>
      <c r="N90" s="34"/>
      <c r="O90" s="8"/>
      <c r="P90" s="28"/>
      <c r="Q90" s="34"/>
      <c r="R90" s="34"/>
      <c r="S90" s="34"/>
      <c r="T90" s="34"/>
      <c r="U90" s="8"/>
      <c r="V90" s="34"/>
      <c r="W90" s="8"/>
      <c r="X90" s="34"/>
      <c r="Y90" s="34">
        <f>SUM(Y82:Y89)</f>
        <v>98010</v>
      </c>
    </row>
    <row r="91" spans="1:25" ht="30" customHeight="1">
      <c r="A91" s="208" t="s">
        <v>35</v>
      </c>
      <c r="B91" s="46" t="s">
        <v>1</v>
      </c>
      <c r="C91" s="103">
        <v>0.25</v>
      </c>
      <c r="D91" s="53">
        <v>5500</v>
      </c>
      <c r="E91" s="104">
        <v>1.5</v>
      </c>
      <c r="F91" s="40">
        <f>D91*E91</f>
        <v>8250</v>
      </c>
      <c r="G91" s="56">
        <v>0.1</v>
      </c>
      <c r="H91" s="40">
        <f>F91*G91</f>
        <v>825</v>
      </c>
      <c r="I91" s="39"/>
      <c r="J91" s="40"/>
      <c r="K91" s="104"/>
      <c r="L91" s="40"/>
      <c r="M91" s="39"/>
      <c r="N91" s="40"/>
      <c r="O91" s="39"/>
      <c r="P91" s="38"/>
      <c r="Q91" s="55">
        <v>0.25</v>
      </c>
      <c r="R91" s="45">
        <f>F91*Q91</f>
        <v>2062.5</v>
      </c>
      <c r="S91" s="105"/>
      <c r="T91" s="40"/>
      <c r="U91" s="39"/>
      <c r="V91" s="40"/>
      <c r="W91" s="39"/>
      <c r="X91" s="40"/>
      <c r="Y91" s="40">
        <f>(F91+H91+J91+L91+N91+P91+R91+T91+V91+X91)*C91</f>
        <v>2784.375</v>
      </c>
    </row>
    <row r="92" spans="1:25" ht="30" customHeight="1">
      <c r="A92" s="212"/>
      <c r="B92" s="46" t="s">
        <v>1</v>
      </c>
      <c r="C92" s="103">
        <v>0.25</v>
      </c>
      <c r="D92" s="53">
        <v>5500</v>
      </c>
      <c r="E92" s="104">
        <v>1.3</v>
      </c>
      <c r="F92" s="40">
        <f>D92*E92</f>
        <v>7150</v>
      </c>
      <c r="G92" s="56">
        <v>0.2</v>
      </c>
      <c r="H92" s="40">
        <f>F92*G92</f>
        <v>1430</v>
      </c>
      <c r="I92" s="39"/>
      <c r="J92" s="40"/>
      <c r="K92" s="104"/>
      <c r="L92" s="40"/>
      <c r="M92" s="39"/>
      <c r="N92" s="40"/>
      <c r="O92" s="39"/>
      <c r="P92" s="38"/>
      <c r="Q92" s="55">
        <v>0.25</v>
      </c>
      <c r="R92" s="45">
        <f>F92*Q92</f>
        <v>1787.5</v>
      </c>
      <c r="S92" s="105"/>
      <c r="T92" s="40"/>
      <c r="U92" s="39"/>
      <c r="V92" s="40"/>
      <c r="W92" s="39"/>
      <c r="X92" s="40"/>
      <c r="Y92" s="40">
        <f>(F92+H92+J92+L92+N92+P92+R92+T92+V92+X92)*C92</f>
        <v>2591.875</v>
      </c>
    </row>
    <row r="93" spans="1:25" ht="15.75" customHeight="1">
      <c r="A93" s="8" t="s">
        <v>0</v>
      </c>
      <c r="B93" s="43" t="s">
        <v>58</v>
      </c>
      <c r="C93" s="27">
        <f>C92+C91</f>
        <v>0.5</v>
      </c>
      <c r="D93" s="64"/>
      <c r="E93" s="8"/>
      <c r="F93" s="34"/>
      <c r="G93" s="8"/>
      <c r="H93" s="34"/>
      <c r="I93" s="8"/>
      <c r="J93" s="34"/>
      <c r="K93" s="8"/>
      <c r="L93" s="34"/>
      <c r="M93" s="8"/>
      <c r="N93" s="34"/>
      <c r="O93" s="8"/>
      <c r="P93" s="28"/>
      <c r="Q93" s="34"/>
      <c r="R93" s="34"/>
      <c r="S93" s="34"/>
      <c r="T93" s="34"/>
      <c r="U93" s="8"/>
      <c r="V93" s="34"/>
      <c r="W93" s="8"/>
      <c r="X93" s="34"/>
      <c r="Y93" s="34">
        <f>Y92+Y91</f>
        <v>5376.25</v>
      </c>
    </row>
    <row r="94" spans="1:25" ht="30" customHeight="1">
      <c r="A94" s="19" t="s">
        <v>39</v>
      </c>
      <c r="B94" s="3" t="s">
        <v>2</v>
      </c>
      <c r="C94" s="54">
        <v>1</v>
      </c>
      <c r="D94" s="66">
        <v>5500</v>
      </c>
      <c r="E94" s="40">
        <v>1.3</v>
      </c>
      <c r="F94" s="40">
        <f>D94*E94</f>
        <v>7150</v>
      </c>
      <c r="G94" s="50">
        <v>0.1</v>
      </c>
      <c r="H94" s="45">
        <f>F94*G94</f>
        <v>715</v>
      </c>
      <c r="I94" s="29"/>
      <c r="J94" s="35"/>
      <c r="K94" s="32"/>
      <c r="L94" s="40"/>
      <c r="M94" s="29"/>
      <c r="N94" s="35"/>
      <c r="O94" s="29"/>
      <c r="P94" s="32"/>
      <c r="Q94" s="35">
        <v>0.25</v>
      </c>
      <c r="R94" s="45">
        <f>F94*Q94</f>
        <v>1787.5</v>
      </c>
      <c r="S94" s="35"/>
      <c r="T94" s="35"/>
      <c r="U94" s="29"/>
      <c r="V94" s="35"/>
      <c r="W94" s="29"/>
      <c r="X94" s="35"/>
      <c r="Y94" s="40">
        <f>(F94+H94+J94+L94+N94+P94+R94+T94+V94+X94)*C94</f>
        <v>9652.5</v>
      </c>
    </row>
    <row r="95" spans="1:25" ht="18" customHeight="1">
      <c r="A95" s="8" t="s">
        <v>0</v>
      </c>
      <c r="B95" s="9"/>
      <c r="C95" s="28">
        <f>C94</f>
        <v>1</v>
      </c>
      <c r="D95" s="67"/>
      <c r="E95" s="8"/>
      <c r="F95" s="34"/>
      <c r="G95" s="8"/>
      <c r="H95" s="34"/>
      <c r="I95" s="8"/>
      <c r="J95" s="34"/>
      <c r="K95" s="8"/>
      <c r="L95" s="34"/>
      <c r="M95" s="8"/>
      <c r="N95" s="34"/>
      <c r="O95" s="8"/>
      <c r="P95" s="28"/>
      <c r="Q95" s="34"/>
      <c r="R95" s="34"/>
      <c r="S95" s="34"/>
      <c r="T95" s="34"/>
      <c r="U95" s="8"/>
      <c r="V95" s="34"/>
      <c r="W95" s="8"/>
      <c r="X95" s="34"/>
      <c r="Y95" s="34">
        <f>SUM(Y94:Y94)</f>
        <v>9652.5</v>
      </c>
    </row>
    <row r="96" spans="1:25" ht="26.25" customHeight="1">
      <c r="A96" s="200" t="s">
        <v>25</v>
      </c>
      <c r="B96" s="201"/>
      <c r="C96" s="30">
        <f>C81+C90+C93+C95</f>
        <v>10.5</v>
      </c>
      <c r="D96" s="65"/>
      <c r="E96" s="36"/>
      <c r="F96" s="37"/>
      <c r="G96" s="36"/>
      <c r="H96" s="37"/>
      <c r="I96" s="36"/>
      <c r="J96" s="37"/>
      <c r="K96" s="36"/>
      <c r="L96" s="37"/>
      <c r="M96" s="36"/>
      <c r="N96" s="37"/>
      <c r="O96" s="36"/>
      <c r="P96" s="30"/>
      <c r="Q96" s="37"/>
      <c r="R96" s="37"/>
      <c r="S96" s="37"/>
      <c r="T96" s="37"/>
      <c r="U96" s="36"/>
      <c r="V96" s="37"/>
      <c r="W96" s="36"/>
      <c r="X96" s="37"/>
      <c r="Y96" s="37">
        <f>Y95+Y93+Y90+Y81</f>
        <v>121082.5</v>
      </c>
    </row>
    <row r="97" spans="1:25" ht="24.75" customHeight="1">
      <c r="A97" s="200" t="s">
        <v>160</v>
      </c>
      <c r="B97" s="201"/>
      <c r="C97" s="30">
        <f>C96</f>
        <v>10.5</v>
      </c>
      <c r="D97" s="65"/>
      <c r="E97" s="36"/>
      <c r="F97" s="37"/>
      <c r="G97" s="36"/>
      <c r="H97" s="37"/>
      <c r="I97" s="36"/>
      <c r="J97" s="37"/>
      <c r="K97" s="36"/>
      <c r="L97" s="37"/>
      <c r="M97" s="36"/>
      <c r="N97" s="37"/>
      <c r="O97" s="36"/>
      <c r="P97" s="30"/>
      <c r="Q97" s="37"/>
      <c r="R97" s="37"/>
      <c r="S97" s="37"/>
      <c r="T97" s="37"/>
      <c r="U97" s="36"/>
      <c r="V97" s="37"/>
      <c r="W97" s="36"/>
      <c r="X97" s="37"/>
      <c r="Y97" s="37">
        <f>Y96</f>
        <v>121082.5</v>
      </c>
    </row>
    <row r="98" spans="1:25" ht="15.75" customHeight="1">
      <c r="A98" s="210" t="s">
        <v>23</v>
      </c>
      <c r="B98" s="211"/>
      <c r="C98" s="28">
        <f>C97+C77</f>
        <v>37.75</v>
      </c>
      <c r="D98" s="64"/>
      <c r="E98" s="8"/>
      <c r="F98" s="34"/>
      <c r="G98" s="8"/>
      <c r="H98" s="34"/>
      <c r="I98" s="8"/>
      <c r="J98" s="34"/>
      <c r="K98" s="8"/>
      <c r="L98" s="34"/>
      <c r="M98" s="8"/>
      <c r="N98" s="34"/>
      <c r="O98" s="8"/>
      <c r="P98" s="28"/>
      <c r="Q98" s="34"/>
      <c r="R98" s="34"/>
      <c r="S98" s="34"/>
      <c r="T98" s="34"/>
      <c r="U98" s="8"/>
      <c r="V98" s="34"/>
      <c r="W98" s="8"/>
      <c r="X98" s="34"/>
      <c r="Y98" s="34">
        <f>Y97+Y77</f>
        <v>292630.145</v>
      </c>
    </row>
    <row r="99" spans="1:25" s="83" customFormat="1" ht="15.75" customHeight="1">
      <c r="A99" s="78"/>
      <c r="B99" s="79"/>
      <c r="C99" s="80"/>
      <c r="D99" s="81"/>
      <c r="E99" s="78"/>
      <c r="F99" s="82"/>
      <c r="G99" s="78"/>
      <c r="H99" s="82"/>
      <c r="I99" s="78"/>
      <c r="J99" s="82"/>
      <c r="K99" s="78"/>
      <c r="L99" s="82"/>
      <c r="M99" s="78"/>
      <c r="N99" s="82"/>
      <c r="O99" s="78"/>
      <c r="P99" s="80"/>
      <c r="Q99" s="82"/>
      <c r="R99" s="82"/>
      <c r="S99" s="82"/>
      <c r="T99" s="82"/>
      <c r="U99" s="78"/>
      <c r="V99" s="82"/>
      <c r="W99" s="78"/>
      <c r="X99" s="82"/>
      <c r="Y99" s="82"/>
    </row>
    <row r="100" spans="1:25" s="83" customFormat="1" ht="15.75" customHeight="1">
      <c r="A100" s="78"/>
      <c r="B100" s="79"/>
      <c r="C100" s="80"/>
      <c r="D100" s="81"/>
      <c r="E100" s="78"/>
      <c r="F100" s="82"/>
      <c r="G100" s="78"/>
      <c r="H100" s="82"/>
      <c r="I100" s="78"/>
      <c r="J100" s="82"/>
      <c r="K100" s="78"/>
      <c r="L100" s="82"/>
      <c r="M100" s="78"/>
      <c r="N100" s="82"/>
      <c r="O100" s="78"/>
      <c r="P100" s="80"/>
      <c r="Q100" s="82"/>
      <c r="R100" s="82"/>
      <c r="S100" s="82"/>
      <c r="T100" s="82"/>
      <c r="U100" s="78"/>
      <c r="V100" s="82"/>
      <c r="W100" s="78"/>
      <c r="X100" s="82"/>
      <c r="Y100" s="82"/>
    </row>
    <row r="101" spans="1:25" s="83" customFormat="1" ht="15.75" customHeight="1">
      <c r="A101" s="78"/>
      <c r="B101" s="79"/>
      <c r="C101" s="80"/>
      <c r="D101" s="81"/>
      <c r="E101" s="78"/>
      <c r="F101" s="82"/>
      <c r="G101" s="78"/>
      <c r="H101" s="82"/>
      <c r="I101" s="78"/>
      <c r="J101" s="82"/>
      <c r="K101" s="78"/>
      <c r="L101" s="82"/>
      <c r="M101" s="78"/>
      <c r="N101" s="82"/>
      <c r="O101" s="78"/>
      <c r="P101" s="80"/>
      <c r="Q101" s="82"/>
      <c r="R101" s="82"/>
      <c r="S101" s="82"/>
      <c r="T101" s="82"/>
      <c r="U101" s="78"/>
      <c r="V101" s="82"/>
      <c r="W101" s="78"/>
      <c r="X101" s="82"/>
      <c r="Y101" s="82"/>
    </row>
    <row r="102" ht="15" customHeight="1">
      <c r="AA102" s="2">
        <f>SUM(AA45:AA98)</f>
        <v>5126.460000000001</v>
      </c>
    </row>
    <row r="103" spans="1:25" s="99" customFormat="1" ht="15" customHeight="1">
      <c r="A103" s="94" t="s">
        <v>87</v>
      </c>
      <c r="B103" s="95"/>
      <c r="C103" s="96"/>
      <c r="D103" s="97"/>
      <c r="E103" s="96"/>
      <c r="F103" s="96"/>
      <c r="G103" s="96"/>
      <c r="H103" s="96"/>
      <c r="I103" s="96"/>
      <c r="J103" s="98"/>
      <c r="K103" s="98"/>
      <c r="L103" s="98"/>
      <c r="M103" s="98"/>
      <c r="N103" s="98"/>
      <c r="O103" s="98"/>
      <c r="P103" s="98"/>
      <c r="Q103" s="98"/>
      <c r="R103" s="98" t="s">
        <v>78</v>
      </c>
      <c r="S103" s="98"/>
      <c r="T103" s="96"/>
      <c r="U103" s="96"/>
      <c r="V103" s="96"/>
      <c r="W103" s="96"/>
      <c r="X103" s="96"/>
      <c r="Y103" s="96"/>
    </row>
    <row r="104" spans="1:25" s="14" customFormat="1" ht="14.25" customHeight="1">
      <c r="A104" s="17"/>
      <c r="B104" s="17"/>
      <c r="C104" s="16"/>
      <c r="D104" s="69"/>
      <c r="E104" s="59"/>
      <c r="F104" s="59"/>
      <c r="G104" s="59"/>
      <c r="H104" s="18"/>
      <c r="I104" s="18"/>
      <c r="J104" s="18"/>
      <c r="K104" s="18"/>
      <c r="L104" s="18"/>
      <c r="M104" s="18"/>
      <c r="N104" s="18"/>
      <c r="O104" s="60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14" customFormat="1" ht="13.5" customHeight="1">
      <c r="A105" s="17"/>
      <c r="B105" s="17"/>
      <c r="C105" s="16"/>
      <c r="D105" s="70"/>
      <c r="E105" s="61"/>
      <c r="F105" s="61"/>
      <c r="G105" s="61"/>
      <c r="H105" s="18"/>
      <c r="I105" s="18"/>
      <c r="J105" s="18"/>
      <c r="K105" s="18"/>
      <c r="L105" s="18"/>
      <c r="M105" s="18"/>
      <c r="N105" s="18"/>
      <c r="O105" s="60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14" customFormat="1" ht="13.5" customHeight="1">
      <c r="A106" s="17"/>
      <c r="B106" s="17"/>
      <c r="C106" s="16"/>
      <c r="D106" s="70"/>
      <c r="E106" s="61"/>
      <c r="F106" s="61"/>
      <c r="G106" s="61"/>
      <c r="H106" s="18"/>
      <c r="I106" s="18"/>
      <c r="J106" s="18"/>
      <c r="K106" s="16"/>
      <c r="L106" s="16"/>
      <c r="M106" s="16"/>
      <c r="N106" s="16"/>
      <c r="O106" s="16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</sheetData>
  <sheetProtection/>
  <mergeCells count="55">
    <mergeCell ref="A14:B14"/>
    <mergeCell ref="A15:B16"/>
    <mergeCell ref="A30:Y30"/>
    <mergeCell ref="A33:Y33"/>
    <mergeCell ref="A28:B28"/>
    <mergeCell ref="A19:C20"/>
    <mergeCell ref="A24:B24"/>
    <mergeCell ref="A25:B25"/>
    <mergeCell ref="A27:B27"/>
    <mergeCell ref="A98:B98"/>
    <mergeCell ref="A57:B57"/>
    <mergeCell ref="A77:B77"/>
    <mergeCell ref="A59:Y59"/>
    <mergeCell ref="A58:Y58"/>
    <mergeCell ref="A64:Y64"/>
    <mergeCell ref="A65:A74"/>
    <mergeCell ref="A78:Y78"/>
    <mergeCell ref="A76:B76"/>
    <mergeCell ref="A96:B96"/>
    <mergeCell ref="A91:A92"/>
    <mergeCell ref="I34:J34"/>
    <mergeCell ref="A54:Y54"/>
    <mergeCell ref="A43:Y43"/>
    <mergeCell ref="A44:Y44"/>
    <mergeCell ref="G34:H34"/>
    <mergeCell ref="Q34:R34"/>
    <mergeCell ref="M34:N34"/>
    <mergeCell ref="U34:V34"/>
    <mergeCell ref="A42:B42"/>
    <mergeCell ref="T11:X11"/>
    <mergeCell ref="A32:Y32"/>
    <mergeCell ref="A37:Y37"/>
    <mergeCell ref="E34:F34"/>
    <mergeCell ref="W34:X34"/>
    <mergeCell ref="O34:P34"/>
    <mergeCell ref="K34:L34"/>
    <mergeCell ref="A12:B12"/>
    <mergeCell ref="T13:AA13"/>
    <mergeCell ref="T12:AA12"/>
    <mergeCell ref="A49:Y49"/>
    <mergeCell ref="A45:A47"/>
    <mergeCell ref="A79:Y79"/>
    <mergeCell ref="S34:T34"/>
    <mergeCell ref="A39:A40"/>
    <mergeCell ref="A38:Y38"/>
    <mergeCell ref="A97:B97"/>
    <mergeCell ref="T6:Y6"/>
    <mergeCell ref="T9:V9"/>
    <mergeCell ref="T8:AA8"/>
    <mergeCell ref="A31:Y31"/>
    <mergeCell ref="A29:Y29"/>
    <mergeCell ref="A13:C13"/>
    <mergeCell ref="T10:AA10"/>
    <mergeCell ref="A50:A52"/>
    <mergeCell ref="A82:A87"/>
  </mergeCells>
  <printOptions/>
  <pageMargins left="0.7480314960629921" right="0" top="1.05" bottom="0.4724409448818898" header="1.05" footer="0.49"/>
  <pageSetup fitToHeight="5" horizontalDpi="600" verticalDpi="600" orientation="landscape" paperSize="9" scale="55" r:id="rId1"/>
  <rowBreaks count="1" manualBreakCount="1">
    <brk id="63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6:AA108"/>
  <sheetViews>
    <sheetView showGridLines="0" tabSelected="1" view="pageBreakPreview" zoomScale="75" zoomScaleSheetLayoutView="75" zoomScalePageLayoutView="0" workbookViewId="0" topLeftCell="A14">
      <selection activeCell="Y28" sqref="Y28"/>
    </sheetView>
  </sheetViews>
  <sheetFormatPr defaultColWidth="9.00390625" defaultRowHeight="12.75"/>
  <cols>
    <col min="1" max="1" width="22.375" style="2" customWidth="1"/>
    <col min="2" max="2" width="42.00390625" style="41" customWidth="1"/>
    <col min="3" max="3" width="7.875" style="26" customWidth="1"/>
    <col min="4" max="4" width="8.125" style="62" customWidth="1"/>
    <col min="5" max="5" width="5.625" style="26" customWidth="1"/>
    <col min="6" max="6" width="9.375" style="33" bestFit="1" customWidth="1"/>
    <col min="7" max="7" width="5.625" style="26" customWidth="1"/>
    <col min="8" max="8" width="10.625" style="33" customWidth="1"/>
    <col min="9" max="9" width="4.625" style="26" customWidth="1"/>
    <col min="10" max="10" width="9.25390625" style="33" bestFit="1" customWidth="1"/>
    <col min="11" max="11" width="5.875" style="26" customWidth="1"/>
    <col min="12" max="12" width="9.25390625" style="33" bestFit="1" customWidth="1"/>
    <col min="13" max="13" width="4.625" style="26" customWidth="1"/>
    <col min="14" max="14" width="9.25390625" style="33" bestFit="1" customWidth="1"/>
    <col min="15" max="15" width="4.625" style="26" customWidth="1"/>
    <col min="16" max="16" width="10.625" style="31" customWidth="1"/>
    <col min="17" max="17" width="5.125" style="33" customWidth="1"/>
    <col min="18" max="18" width="9.375" style="33" bestFit="1" customWidth="1"/>
    <col min="19" max="19" width="4.625" style="33" customWidth="1"/>
    <col min="20" max="20" width="8.125" style="33" customWidth="1"/>
    <col min="21" max="21" width="8.125" style="26" customWidth="1"/>
    <col min="22" max="22" width="8.125" style="33" customWidth="1"/>
    <col min="23" max="23" width="8.125" style="26" customWidth="1"/>
    <col min="24" max="24" width="8.875" style="33" customWidth="1"/>
    <col min="25" max="25" width="14.25390625" style="33" customWidth="1"/>
    <col min="26" max="26" width="9.125" style="2" hidden="1" customWidth="1"/>
    <col min="27" max="27" width="14.75390625" style="2" hidden="1" customWidth="1"/>
    <col min="28" max="16384" width="9.125" style="2" customWidth="1"/>
  </cols>
  <sheetData>
    <row r="1" ht="12.75" hidden="1"/>
    <row r="2" ht="12.75" hidden="1"/>
    <row r="3" ht="12.75" hidden="1"/>
    <row r="4" ht="12.75" hidden="1"/>
    <row r="5" ht="12.75" hidden="1"/>
    <row r="6" spans="1:27" s="22" customFormat="1" ht="23.25" customHeight="1" hidden="1">
      <c r="A6" s="84" t="s">
        <v>81</v>
      </c>
      <c r="B6" s="76"/>
      <c r="C6" s="76"/>
      <c r="D6" s="76"/>
      <c r="E6" s="76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221" t="s">
        <v>59</v>
      </c>
      <c r="U6" s="221"/>
      <c r="V6" s="221"/>
      <c r="W6" s="221"/>
      <c r="X6" s="221"/>
      <c r="Y6" s="221"/>
      <c r="Z6" s="86"/>
      <c r="AA6" s="86"/>
    </row>
    <row r="7" spans="1:27" s="22" customFormat="1" ht="18" customHeight="1" hidden="1">
      <c r="A7" s="76" t="s">
        <v>30</v>
      </c>
      <c r="B7" s="77"/>
      <c r="C7" s="85"/>
      <c r="D7" s="87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8" t="s">
        <v>79</v>
      </c>
      <c r="U7" s="88"/>
      <c r="V7" s="88"/>
      <c r="W7" s="89">
        <f>C100</f>
        <v>38.75</v>
      </c>
      <c r="X7" s="88"/>
      <c r="Y7" s="88" t="s">
        <v>80</v>
      </c>
      <c r="Z7" s="88"/>
      <c r="AA7" s="88"/>
    </row>
    <row r="8" spans="1:27" s="22" customFormat="1" ht="18" customHeight="1" hidden="1">
      <c r="A8" s="76" t="s">
        <v>8</v>
      </c>
      <c r="B8" s="77"/>
      <c r="C8" s="85"/>
      <c r="D8" s="8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222" t="s">
        <v>60</v>
      </c>
      <c r="U8" s="222"/>
      <c r="V8" s="222"/>
      <c r="W8" s="222"/>
      <c r="X8" s="222"/>
      <c r="Y8" s="222"/>
      <c r="Z8" s="222"/>
      <c r="AA8" s="222"/>
    </row>
    <row r="9" spans="1:27" s="22" customFormat="1" ht="18" customHeight="1" hidden="1">
      <c r="A9" s="76"/>
      <c r="B9" s="84"/>
      <c r="C9" s="85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23">
        <v>12000000</v>
      </c>
      <c r="U9" s="223"/>
      <c r="V9" s="223"/>
      <c r="W9" s="88"/>
      <c r="X9" s="88" t="s">
        <v>82</v>
      </c>
      <c r="Y9" s="88"/>
      <c r="Z9" s="90"/>
      <c r="AA9" s="90"/>
    </row>
    <row r="10" spans="1:27" s="22" customFormat="1" ht="18" customHeight="1" hidden="1">
      <c r="A10" s="76"/>
      <c r="B10" s="76"/>
      <c r="C10" s="76"/>
      <c r="D10" s="8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224" t="s">
        <v>61</v>
      </c>
      <c r="U10" s="222"/>
      <c r="V10" s="222"/>
      <c r="W10" s="222"/>
      <c r="X10" s="222"/>
      <c r="Y10" s="222"/>
      <c r="Z10" s="222"/>
      <c r="AA10" s="222"/>
    </row>
    <row r="11" spans="1:27" s="22" customFormat="1" ht="18" customHeight="1" hidden="1">
      <c r="A11" s="86"/>
      <c r="B11" s="77"/>
      <c r="C11" s="85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224" t="s">
        <v>6</v>
      </c>
      <c r="U11" s="224"/>
      <c r="V11" s="224"/>
      <c r="W11" s="224"/>
      <c r="X11" s="224"/>
      <c r="Y11" s="91"/>
      <c r="Z11" s="88"/>
      <c r="AA11" s="88"/>
    </row>
    <row r="12" spans="1:27" s="22" customFormat="1" ht="53.25" customHeight="1" hidden="1">
      <c r="A12" s="230" t="s">
        <v>83</v>
      </c>
      <c r="B12" s="231"/>
      <c r="C12" s="85"/>
      <c r="D12" s="87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232" t="s">
        <v>84</v>
      </c>
      <c r="U12" s="222"/>
      <c r="V12" s="222"/>
      <c r="W12" s="222"/>
      <c r="X12" s="222"/>
      <c r="Y12" s="222"/>
      <c r="Z12" s="222"/>
      <c r="AA12" s="222"/>
    </row>
    <row r="13" spans="1:27" s="22" customFormat="1" ht="29.25" customHeight="1" hidden="1">
      <c r="A13" s="227" t="s">
        <v>85</v>
      </c>
      <c r="B13" s="227"/>
      <c r="C13" s="227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85"/>
      <c r="R13" s="85"/>
      <c r="S13" s="85"/>
      <c r="T13" s="227" t="s">
        <v>86</v>
      </c>
      <c r="U13" s="227"/>
      <c r="V13" s="227"/>
      <c r="W13" s="228"/>
      <c r="X13" s="228"/>
      <c r="Y13" s="228"/>
      <c r="Z13" s="228"/>
      <c r="AA13" s="228"/>
    </row>
    <row r="14" spans="1:27" ht="15.75">
      <c r="A14" s="229" t="s">
        <v>161</v>
      </c>
      <c r="B14" s="229"/>
      <c r="C14" s="5"/>
      <c r="D14" s="5"/>
      <c r="E14" s="5"/>
      <c r="F14" s="6"/>
      <c r="G14" s="5"/>
      <c r="H14" s="6"/>
      <c r="I14" s="5"/>
      <c r="J14" s="6"/>
      <c r="K14" s="5"/>
      <c r="L14" s="6"/>
      <c r="M14" s="183"/>
      <c r="N14" s="6"/>
      <c r="O14" s="183"/>
      <c r="P14" s="184"/>
      <c r="Q14" s="6"/>
      <c r="R14" s="5"/>
      <c r="S14" s="5"/>
      <c r="T14" s="183" t="s">
        <v>162</v>
      </c>
      <c r="U14" s="183"/>
      <c r="V14" s="5"/>
      <c r="W14" s="6"/>
      <c r="X14" s="5"/>
      <c r="Y14" s="5"/>
      <c r="Z14" s="5"/>
      <c r="AA14" s="6"/>
    </row>
    <row r="15" spans="1:27" ht="15" customHeight="1">
      <c r="A15" s="215" t="s">
        <v>30</v>
      </c>
      <c r="B15" s="215"/>
      <c r="C15" s="5"/>
      <c r="D15" s="5"/>
      <c r="E15" s="5"/>
      <c r="F15" s="6"/>
      <c r="G15" s="5"/>
      <c r="H15" s="6"/>
      <c r="I15" s="5"/>
      <c r="J15" s="6"/>
      <c r="K15" s="5"/>
      <c r="L15" s="6"/>
      <c r="M15" s="6"/>
      <c r="N15" s="6"/>
      <c r="O15" s="6"/>
      <c r="P15" s="184"/>
      <c r="Q15" s="5"/>
      <c r="R15" s="5" t="s">
        <v>180</v>
      </c>
      <c r="S15" s="5"/>
      <c r="T15" s="5"/>
      <c r="U15" s="6"/>
      <c r="V15" s="5"/>
      <c r="W15" s="5"/>
      <c r="X15" s="5"/>
      <c r="Y15" s="6"/>
      <c r="Z15" s="5"/>
      <c r="AA15" s="6"/>
    </row>
    <row r="16" spans="1:27" ht="15" customHeight="1">
      <c r="A16" s="215"/>
      <c r="B16" s="215"/>
      <c r="C16" s="5"/>
      <c r="D16" s="5"/>
      <c r="E16" s="5"/>
      <c r="F16" s="6"/>
      <c r="G16" s="5"/>
      <c r="H16" s="6"/>
      <c r="I16" s="5"/>
      <c r="J16" s="6"/>
      <c r="K16" s="5"/>
      <c r="L16" s="6"/>
      <c r="M16" s="6"/>
      <c r="N16" s="6"/>
      <c r="O16" s="6"/>
      <c r="P16" s="184"/>
      <c r="Q16" s="5"/>
      <c r="R16" s="5" t="s">
        <v>174</v>
      </c>
      <c r="S16" s="5"/>
      <c r="T16" s="5"/>
      <c r="U16" s="6"/>
      <c r="V16" s="5"/>
      <c r="W16" s="5"/>
      <c r="X16" s="5"/>
      <c r="Y16" s="6"/>
      <c r="Z16" s="5"/>
      <c r="AA16" s="6"/>
    </row>
    <row r="17" spans="1:27" ht="15" customHeight="1">
      <c r="A17" s="185"/>
      <c r="B17" s="5"/>
      <c r="C17" s="5"/>
      <c r="D17" s="5"/>
      <c r="E17" s="5"/>
      <c r="F17" s="6"/>
      <c r="G17" s="5"/>
      <c r="H17" s="6"/>
      <c r="I17" s="5"/>
      <c r="J17" s="6"/>
      <c r="K17" s="5"/>
      <c r="L17" s="6"/>
      <c r="M17" s="6"/>
      <c r="N17" s="6"/>
      <c r="O17" s="6"/>
      <c r="P17" s="184"/>
      <c r="Q17" s="5"/>
      <c r="R17" s="5" t="s">
        <v>163</v>
      </c>
      <c r="S17" s="5"/>
      <c r="T17" s="5"/>
      <c r="U17" s="6"/>
      <c r="V17" s="5"/>
      <c r="W17" s="5"/>
      <c r="X17" s="5"/>
      <c r="Y17" s="6"/>
      <c r="Z17" s="5"/>
      <c r="AA17" s="6"/>
    </row>
    <row r="18" spans="1:27" ht="15" customHeight="1">
      <c r="A18" s="185"/>
      <c r="B18" s="5"/>
      <c r="C18" s="5"/>
      <c r="D18" s="5"/>
      <c r="E18" s="5"/>
      <c r="F18" s="6"/>
      <c r="G18" s="5"/>
      <c r="H18" s="6"/>
      <c r="I18" s="5"/>
      <c r="J18" s="6"/>
      <c r="K18" s="5"/>
      <c r="L18" s="6"/>
      <c r="M18" s="6"/>
      <c r="N18" s="6"/>
      <c r="O18" s="6"/>
      <c r="P18" s="184"/>
      <c r="Q18" s="5"/>
      <c r="R18" s="5" t="s">
        <v>6</v>
      </c>
      <c r="S18" s="5"/>
      <c r="T18" s="5"/>
      <c r="U18" s="6"/>
      <c r="V18" s="5"/>
      <c r="W18" s="5"/>
      <c r="X18" s="5"/>
      <c r="Y18" s="6"/>
      <c r="Z18" s="5"/>
      <c r="AA18" s="6"/>
    </row>
    <row r="19" spans="1:27" ht="15" customHeight="1">
      <c r="A19" s="215" t="s">
        <v>164</v>
      </c>
      <c r="B19" s="215"/>
      <c r="C19" s="215"/>
      <c r="D19" s="5"/>
      <c r="E19" s="5"/>
      <c r="F19" s="6"/>
      <c r="G19" s="5"/>
      <c r="H19" s="6"/>
      <c r="I19" s="5"/>
      <c r="J19" s="6"/>
      <c r="K19" s="5"/>
      <c r="L19" s="6"/>
      <c r="M19" s="6"/>
      <c r="N19" s="6"/>
      <c r="O19" s="6"/>
      <c r="P19" s="184"/>
      <c r="Q19" s="5"/>
      <c r="R19" s="5" t="s">
        <v>165</v>
      </c>
      <c r="S19" s="5"/>
      <c r="T19" s="5"/>
      <c r="U19" s="6"/>
      <c r="V19" s="5"/>
      <c r="W19" s="5"/>
      <c r="X19" s="5"/>
      <c r="Y19" s="6"/>
      <c r="Z19" s="5"/>
      <c r="AA19" s="6"/>
    </row>
    <row r="20" spans="1:27" ht="15" customHeight="1">
      <c r="A20" s="215"/>
      <c r="B20" s="215"/>
      <c r="C20" s="215"/>
      <c r="D20" s="5"/>
      <c r="E20" s="5"/>
      <c r="F20" s="6"/>
      <c r="G20" s="5"/>
      <c r="H20" s="6"/>
      <c r="I20" s="5"/>
      <c r="J20" s="6"/>
      <c r="K20" s="5"/>
      <c r="L20" s="6"/>
      <c r="M20" s="6"/>
      <c r="N20" s="6"/>
      <c r="O20" s="6"/>
      <c r="P20" s="184"/>
      <c r="Q20" s="5"/>
      <c r="R20" s="5" t="s">
        <v>166</v>
      </c>
      <c r="S20" s="5"/>
      <c r="T20" s="5"/>
      <c r="U20" s="6"/>
      <c r="V20" s="5"/>
      <c r="W20" s="5"/>
      <c r="X20" s="5"/>
      <c r="Y20" s="6"/>
      <c r="Z20" s="5"/>
      <c r="AA20" s="6"/>
    </row>
    <row r="21" spans="1:27" ht="15" customHeight="1">
      <c r="A21" s="185"/>
      <c r="B21" s="5"/>
      <c r="C21" s="5"/>
      <c r="D21" s="5"/>
      <c r="E21" s="5"/>
      <c r="F21" s="6"/>
      <c r="G21" s="5"/>
      <c r="H21" s="6"/>
      <c r="I21" s="5"/>
      <c r="J21" s="6"/>
      <c r="K21" s="5"/>
      <c r="L21" s="6"/>
      <c r="M21" s="6"/>
      <c r="N21" s="6"/>
      <c r="O21" s="6"/>
      <c r="P21" s="184"/>
      <c r="Q21" s="5"/>
      <c r="R21" s="5"/>
      <c r="S21" s="5"/>
      <c r="T21" s="5"/>
      <c r="U21" s="6"/>
      <c r="V21" s="5"/>
      <c r="W21" s="5"/>
      <c r="X21" s="5"/>
      <c r="Y21" s="6"/>
      <c r="Z21" s="5"/>
      <c r="AA21" s="6"/>
    </row>
    <row r="22" spans="1:27" ht="15.75">
      <c r="A22" s="182" t="s">
        <v>161</v>
      </c>
      <c r="B22" s="182"/>
      <c r="C22" s="5"/>
      <c r="D22" s="5"/>
      <c r="E22" s="5"/>
      <c r="F22" s="6"/>
      <c r="G22" s="5"/>
      <c r="H22" s="6"/>
      <c r="I22" s="183"/>
      <c r="J22" s="6"/>
      <c r="K22" s="183"/>
      <c r="L22" s="6"/>
      <c r="M22" s="6"/>
      <c r="N22" s="6"/>
      <c r="O22" s="6"/>
      <c r="P22" s="184"/>
      <c r="Q22" s="5"/>
      <c r="R22" s="183" t="s">
        <v>161</v>
      </c>
      <c r="S22" s="183"/>
      <c r="T22" s="183"/>
      <c r="U22" s="6"/>
      <c r="V22" s="5"/>
      <c r="W22" s="5"/>
      <c r="X22" s="5"/>
      <c r="Y22" s="6"/>
      <c r="Z22" s="5"/>
      <c r="AA22" s="6"/>
    </row>
    <row r="23" spans="1:27" ht="15.75" customHeight="1">
      <c r="A23" s="181" t="s">
        <v>167</v>
      </c>
      <c r="B23" s="181"/>
      <c r="C23" s="5"/>
      <c r="D23" s="5"/>
      <c r="E23" s="5"/>
      <c r="F23" s="6"/>
      <c r="G23" s="5"/>
      <c r="H23" s="6"/>
      <c r="I23" s="5"/>
      <c r="J23" s="6"/>
      <c r="K23" s="5"/>
      <c r="L23" s="6"/>
      <c r="M23" s="6"/>
      <c r="N23" s="6"/>
      <c r="O23" s="6"/>
      <c r="P23" s="184"/>
      <c r="Q23" s="5"/>
      <c r="R23" s="5" t="s">
        <v>7</v>
      </c>
      <c r="S23" s="5"/>
      <c r="T23" s="5"/>
      <c r="U23" s="6"/>
      <c r="V23" s="5"/>
      <c r="W23" s="5"/>
      <c r="X23" s="5"/>
      <c r="Y23" s="6"/>
      <c r="Z23" s="5"/>
      <c r="AA23" s="6"/>
    </row>
    <row r="24" spans="1:27" ht="15" customHeight="1">
      <c r="A24" s="215" t="s">
        <v>168</v>
      </c>
      <c r="B24" s="215"/>
      <c r="C24" s="5"/>
      <c r="D24" s="5"/>
      <c r="E24" s="5"/>
      <c r="F24" s="6"/>
      <c r="G24" s="5"/>
      <c r="H24" s="6"/>
      <c r="I24" s="5"/>
      <c r="J24" s="6"/>
      <c r="K24" s="5"/>
      <c r="L24" s="6"/>
      <c r="M24" s="6"/>
      <c r="N24" s="6"/>
      <c r="O24" s="6"/>
      <c r="P24" s="184"/>
      <c r="Q24" s="5"/>
      <c r="R24" s="5" t="s">
        <v>8</v>
      </c>
      <c r="S24" s="5"/>
      <c r="T24" s="5"/>
      <c r="U24" s="6"/>
      <c r="V24" s="5"/>
      <c r="W24" s="5"/>
      <c r="X24" s="5"/>
      <c r="Y24" s="6"/>
      <c r="Z24" s="5"/>
      <c r="AA24" s="6"/>
    </row>
    <row r="25" spans="1:27" ht="15" customHeight="1">
      <c r="A25" s="215"/>
      <c r="B25" s="215"/>
      <c r="C25" s="5"/>
      <c r="D25" s="5"/>
      <c r="E25" s="5"/>
      <c r="F25" s="6"/>
      <c r="G25" s="5"/>
      <c r="H25" s="6"/>
      <c r="I25" s="5"/>
      <c r="J25" s="6"/>
      <c r="K25" s="5"/>
      <c r="L25" s="6"/>
      <c r="M25" s="6"/>
      <c r="N25" s="6"/>
      <c r="O25" s="6"/>
      <c r="P25" s="184"/>
      <c r="Q25" s="5"/>
      <c r="R25" s="5"/>
      <c r="S25" s="5"/>
      <c r="T25" s="5"/>
      <c r="U25" s="6"/>
      <c r="V25" s="5"/>
      <c r="W25" s="5"/>
      <c r="X25" s="5"/>
      <c r="Y25" s="6"/>
      <c r="Z25" s="5"/>
      <c r="AA25" s="6"/>
    </row>
    <row r="26" spans="1:27" ht="15" customHeight="1">
      <c r="A26" s="181" t="s">
        <v>175</v>
      </c>
      <c r="B26" s="181"/>
      <c r="C26" s="181"/>
      <c r="D26" s="181"/>
      <c r="E26" s="5"/>
      <c r="F26" s="6"/>
      <c r="G26" s="5"/>
      <c r="H26" s="6"/>
      <c r="I26" s="5"/>
      <c r="J26" s="6"/>
      <c r="K26" s="5"/>
      <c r="L26" s="6"/>
      <c r="M26" s="6"/>
      <c r="N26" s="6"/>
      <c r="O26" s="6"/>
      <c r="P26" s="184"/>
      <c r="Q26" s="5"/>
      <c r="R26" s="5" t="s">
        <v>169</v>
      </c>
      <c r="S26" s="5"/>
      <c r="T26" s="5"/>
      <c r="U26" s="6"/>
      <c r="V26" s="5"/>
      <c r="W26" s="5"/>
      <c r="X26" s="5"/>
      <c r="Y26" s="6"/>
      <c r="Z26" s="5"/>
      <c r="AA26" s="6"/>
    </row>
    <row r="27" spans="1:27" ht="15" customHeight="1">
      <c r="A27" s="215" t="s">
        <v>170</v>
      </c>
      <c r="B27" s="215"/>
      <c r="C27" s="5"/>
      <c r="D27" s="5"/>
      <c r="E27" s="5"/>
      <c r="F27" s="6"/>
      <c r="G27" s="5"/>
      <c r="H27" s="6"/>
      <c r="I27" s="5"/>
      <c r="J27" s="6"/>
      <c r="K27" s="5"/>
      <c r="L27" s="6"/>
      <c r="M27" s="6"/>
      <c r="N27" s="6"/>
      <c r="O27" s="6"/>
      <c r="P27" s="184"/>
      <c r="Q27" s="5"/>
      <c r="R27" s="5" t="s">
        <v>171</v>
      </c>
      <c r="S27" s="5"/>
      <c r="T27" s="5"/>
      <c r="U27" s="6"/>
      <c r="V27" s="5"/>
      <c r="W27" s="5"/>
      <c r="X27" s="5"/>
      <c r="Y27" s="6"/>
      <c r="Z27" s="5"/>
      <c r="AA27" s="6"/>
    </row>
    <row r="28" spans="1:27" ht="15" customHeight="1">
      <c r="A28" s="215"/>
      <c r="B28" s="215"/>
      <c r="C28" s="5"/>
      <c r="D28" s="5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184"/>
      <c r="Q28" s="6"/>
      <c r="R28" s="5"/>
      <c r="S28" s="5"/>
      <c r="T28" s="5"/>
      <c r="U28" s="5"/>
      <c r="V28" s="5"/>
      <c r="W28" s="6"/>
      <c r="X28" s="5"/>
      <c r="Y28" s="5"/>
      <c r="Z28" s="5"/>
      <c r="AA28" s="6"/>
    </row>
    <row r="29" spans="1:27" ht="33.75" customHeight="1">
      <c r="A29" s="216" t="s">
        <v>192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0"/>
      <c r="AA29" s="20"/>
    </row>
    <row r="30" spans="1:25" s="22" customFormat="1" ht="18.75" customHeight="1">
      <c r="A30" s="225" t="s">
        <v>28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</row>
    <row r="31" spans="1:27" ht="15" customHeight="1">
      <c r="A31" s="226" t="s">
        <v>21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1"/>
      <c r="AA31" s="21"/>
    </row>
    <row r="32" spans="1:25" ht="18.75" customHeight="1">
      <c r="A32" s="219" t="s">
        <v>190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</row>
    <row r="33" spans="1:25" ht="15" customHeight="1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</row>
    <row r="34" spans="1:25" s="75" customFormat="1" ht="33.75" customHeight="1">
      <c r="A34" s="72" t="s">
        <v>31</v>
      </c>
      <c r="B34" s="72" t="s">
        <v>19</v>
      </c>
      <c r="C34" s="72" t="s">
        <v>20</v>
      </c>
      <c r="D34" s="73" t="s">
        <v>46</v>
      </c>
      <c r="E34" s="213" t="s">
        <v>47</v>
      </c>
      <c r="F34" s="214"/>
      <c r="G34" s="213" t="s">
        <v>48</v>
      </c>
      <c r="H34" s="214"/>
      <c r="I34" s="213" t="s">
        <v>49</v>
      </c>
      <c r="J34" s="214"/>
      <c r="K34" s="213" t="s">
        <v>50</v>
      </c>
      <c r="L34" s="214"/>
      <c r="M34" s="213" t="s">
        <v>51</v>
      </c>
      <c r="N34" s="214"/>
      <c r="O34" s="213" t="s">
        <v>52</v>
      </c>
      <c r="P34" s="214"/>
      <c r="Q34" s="213" t="s">
        <v>53</v>
      </c>
      <c r="R34" s="214"/>
      <c r="S34" s="213" t="s">
        <v>54</v>
      </c>
      <c r="T34" s="214"/>
      <c r="U34" s="213" t="s">
        <v>55</v>
      </c>
      <c r="V34" s="214"/>
      <c r="W34" s="213" t="s">
        <v>56</v>
      </c>
      <c r="X34" s="214"/>
      <c r="Y34" s="74" t="s">
        <v>22</v>
      </c>
    </row>
    <row r="35" spans="1:25" ht="12.75">
      <c r="A35" s="4"/>
      <c r="B35" s="4"/>
      <c r="C35" s="4"/>
      <c r="D35" s="63"/>
      <c r="E35" s="4" t="s">
        <v>11</v>
      </c>
      <c r="F35" s="7" t="s">
        <v>57</v>
      </c>
      <c r="G35" s="4" t="s">
        <v>12</v>
      </c>
      <c r="H35" s="7" t="s">
        <v>57</v>
      </c>
      <c r="I35" s="4" t="s">
        <v>13</v>
      </c>
      <c r="J35" s="7" t="s">
        <v>57</v>
      </c>
      <c r="K35" s="4" t="s">
        <v>14</v>
      </c>
      <c r="L35" s="7" t="s">
        <v>57</v>
      </c>
      <c r="M35" s="4" t="s">
        <v>15</v>
      </c>
      <c r="N35" s="7" t="s">
        <v>57</v>
      </c>
      <c r="O35" s="4" t="s">
        <v>16</v>
      </c>
      <c r="P35" s="11" t="s">
        <v>57</v>
      </c>
      <c r="Q35" s="10" t="s">
        <v>17</v>
      </c>
      <c r="R35" s="7" t="s">
        <v>57</v>
      </c>
      <c r="S35" s="10" t="s">
        <v>18</v>
      </c>
      <c r="T35" s="7" t="s">
        <v>57</v>
      </c>
      <c r="U35" s="4" t="s">
        <v>10</v>
      </c>
      <c r="V35" s="7" t="s">
        <v>57</v>
      </c>
      <c r="W35" s="4" t="s">
        <v>29</v>
      </c>
      <c r="X35" s="7" t="s">
        <v>57</v>
      </c>
      <c r="Y35" s="7"/>
    </row>
    <row r="36" spans="1:25" s="13" customFormat="1" ht="12.75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2">
        <v>7</v>
      </c>
      <c r="H36" s="12">
        <v>8</v>
      </c>
      <c r="I36" s="12">
        <v>9</v>
      </c>
      <c r="J36" s="12">
        <v>10</v>
      </c>
      <c r="K36" s="12">
        <v>11</v>
      </c>
      <c r="L36" s="12">
        <v>12</v>
      </c>
      <c r="M36" s="12">
        <v>13</v>
      </c>
      <c r="N36" s="12">
        <v>14</v>
      </c>
      <c r="O36" s="12">
        <v>15</v>
      </c>
      <c r="P36" s="12">
        <v>16</v>
      </c>
      <c r="Q36" s="12">
        <v>17</v>
      </c>
      <c r="R36" s="12">
        <v>18</v>
      </c>
      <c r="S36" s="12">
        <v>19</v>
      </c>
      <c r="T36" s="12">
        <v>20</v>
      </c>
      <c r="U36" s="12">
        <v>21</v>
      </c>
      <c r="V36" s="12">
        <v>22</v>
      </c>
      <c r="W36" s="12">
        <v>23</v>
      </c>
      <c r="X36" s="12">
        <v>24</v>
      </c>
      <c r="Y36" s="12">
        <v>25</v>
      </c>
    </row>
    <row r="37" spans="1:25" ht="15" customHeight="1">
      <c r="A37" s="197" t="s">
        <v>32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9"/>
    </row>
    <row r="38" spans="1:25" ht="15" customHeight="1">
      <c r="A38" s="197" t="s">
        <v>33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198"/>
      <c r="V38" s="198"/>
      <c r="W38" s="198"/>
      <c r="X38" s="198"/>
      <c r="Y38" s="199"/>
    </row>
    <row r="39" spans="1:25" s="102" customFormat="1" ht="32.25" customHeight="1">
      <c r="A39" s="217" t="s">
        <v>34</v>
      </c>
      <c r="B39" s="100" t="s">
        <v>67</v>
      </c>
      <c r="C39" s="39">
        <v>1</v>
      </c>
      <c r="D39" s="53">
        <v>4094</v>
      </c>
      <c r="E39" s="56">
        <v>1.5</v>
      </c>
      <c r="F39" s="40">
        <f>D39*E39</f>
        <v>6141</v>
      </c>
      <c r="G39" s="56">
        <v>0.2</v>
      </c>
      <c r="H39" s="40">
        <f>F39*G39</f>
        <v>1228.2</v>
      </c>
      <c r="I39" s="39"/>
      <c r="J39" s="40"/>
      <c r="K39" s="56">
        <v>0.3</v>
      </c>
      <c r="L39" s="40">
        <f>F39*K39</f>
        <v>1842.3</v>
      </c>
      <c r="M39" s="101">
        <v>0.6</v>
      </c>
      <c r="N39" s="40">
        <f>F39*M39</f>
        <v>3684.6</v>
      </c>
      <c r="O39" s="39">
        <v>1.8</v>
      </c>
      <c r="P39" s="40">
        <f>F39*O39</f>
        <v>11053.800000000001</v>
      </c>
      <c r="Q39" s="40">
        <v>0.25</v>
      </c>
      <c r="R39" s="40">
        <f>F39*Q39</f>
        <v>1535.25</v>
      </c>
      <c r="S39" s="40"/>
      <c r="T39" s="40"/>
      <c r="U39" s="39"/>
      <c r="V39" s="40"/>
      <c r="W39" s="39"/>
      <c r="X39" s="40"/>
      <c r="Y39" s="40">
        <f>(F39+H39+J39+L39+N39+P39+R39+T39+V39+X39)*C39</f>
        <v>25485.15</v>
      </c>
    </row>
    <row r="40" spans="1:25" s="102" customFormat="1" ht="32.25" customHeight="1">
      <c r="A40" s="218"/>
      <c r="B40" s="47" t="s">
        <v>75</v>
      </c>
      <c r="C40" s="39">
        <v>1</v>
      </c>
      <c r="D40" s="53">
        <v>4094</v>
      </c>
      <c r="E40" s="56">
        <v>1.5</v>
      </c>
      <c r="F40" s="40">
        <f>D40*E40</f>
        <v>6141</v>
      </c>
      <c r="G40" s="56">
        <v>0.1</v>
      </c>
      <c r="H40" s="40">
        <f>F40*G40</f>
        <v>614.1</v>
      </c>
      <c r="I40" s="39"/>
      <c r="J40" s="40"/>
      <c r="K40" s="56">
        <v>0.3</v>
      </c>
      <c r="L40" s="40">
        <f>F40*K40</f>
        <v>1842.3</v>
      </c>
      <c r="M40" s="101">
        <v>0.6</v>
      </c>
      <c r="N40" s="40">
        <f>F40*M40</f>
        <v>3684.6</v>
      </c>
      <c r="O40" s="39">
        <v>1</v>
      </c>
      <c r="P40" s="40">
        <f>F40*O40</f>
        <v>6141</v>
      </c>
      <c r="Q40" s="40">
        <v>0.25</v>
      </c>
      <c r="R40" s="40">
        <f>F40*Q40</f>
        <v>1535.25</v>
      </c>
      <c r="S40" s="40"/>
      <c r="T40" s="40"/>
      <c r="U40" s="39"/>
      <c r="V40" s="40"/>
      <c r="W40" s="39"/>
      <c r="X40" s="40"/>
      <c r="Y40" s="40">
        <f>(F40+H40+J40+L40+N40+P40+R40+T40+V40+X40)*C40</f>
        <v>19958.25</v>
      </c>
    </row>
    <row r="41" spans="1:25" ht="15.75" customHeight="1">
      <c r="A41" s="8" t="s">
        <v>0</v>
      </c>
      <c r="B41" s="42" t="s">
        <v>58</v>
      </c>
      <c r="C41" s="8">
        <f>C40+C39</f>
        <v>2</v>
      </c>
      <c r="D41" s="64"/>
      <c r="E41" s="8"/>
      <c r="F41" s="34"/>
      <c r="G41" s="8"/>
      <c r="H41" s="34"/>
      <c r="I41" s="8"/>
      <c r="J41" s="34"/>
      <c r="K41" s="8"/>
      <c r="L41" s="34"/>
      <c r="M41" s="8"/>
      <c r="N41" s="34"/>
      <c r="O41" s="8"/>
      <c r="P41" s="28"/>
      <c r="Q41" s="34"/>
      <c r="R41" s="34"/>
      <c r="S41" s="34"/>
      <c r="T41" s="34"/>
      <c r="U41" s="8"/>
      <c r="V41" s="34"/>
      <c r="W41" s="8"/>
      <c r="X41" s="34"/>
      <c r="Y41" s="34">
        <f>Y40+Y39</f>
        <v>45443.4</v>
      </c>
    </row>
    <row r="42" spans="1:25" ht="26.25" customHeight="1">
      <c r="A42" s="200" t="s">
        <v>24</v>
      </c>
      <c r="B42" s="201"/>
      <c r="C42" s="36">
        <f>SUM(C41)</f>
        <v>2</v>
      </c>
      <c r="D42" s="65"/>
      <c r="E42" s="36"/>
      <c r="F42" s="37"/>
      <c r="G42" s="36"/>
      <c r="H42" s="37"/>
      <c r="I42" s="36"/>
      <c r="J42" s="37"/>
      <c r="K42" s="36"/>
      <c r="L42" s="37"/>
      <c r="M42" s="36"/>
      <c r="N42" s="37"/>
      <c r="O42" s="36"/>
      <c r="P42" s="30"/>
      <c r="Q42" s="37"/>
      <c r="R42" s="37"/>
      <c r="S42" s="37"/>
      <c r="T42" s="37"/>
      <c r="U42" s="36"/>
      <c r="V42" s="37"/>
      <c r="W42" s="36"/>
      <c r="X42" s="37"/>
      <c r="Y42" s="37">
        <f>SUM(Y41)</f>
        <v>45443.4</v>
      </c>
    </row>
    <row r="43" spans="1:25" ht="15" customHeight="1">
      <c r="A43" s="197" t="s">
        <v>40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9"/>
    </row>
    <row r="44" spans="1:25" ht="15" customHeight="1">
      <c r="A44" s="197" t="s">
        <v>158</v>
      </c>
      <c r="B44" s="198"/>
      <c r="C44" s="206"/>
      <c r="D44" s="206"/>
      <c r="E44" s="206"/>
      <c r="F44" s="206"/>
      <c r="G44" s="206"/>
      <c r="H44" s="206"/>
      <c r="I44" s="206"/>
      <c r="J44" s="206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</row>
    <row r="45" spans="1:27" ht="15" customHeight="1">
      <c r="A45" s="203" t="s">
        <v>39</v>
      </c>
      <c r="B45" s="106" t="s">
        <v>70</v>
      </c>
      <c r="C45" s="195">
        <v>3.5</v>
      </c>
      <c r="D45" s="53">
        <v>4094</v>
      </c>
      <c r="E45" s="56">
        <v>1.1</v>
      </c>
      <c r="F45" s="40">
        <f>D45*E45</f>
        <v>4503.400000000001</v>
      </c>
      <c r="G45" s="56">
        <v>0.2</v>
      </c>
      <c r="H45" s="40">
        <f>F45*G45</f>
        <v>900.6800000000002</v>
      </c>
      <c r="I45" s="39"/>
      <c r="J45" s="40"/>
      <c r="K45" s="39"/>
      <c r="L45" s="40"/>
      <c r="M45" s="39"/>
      <c r="N45" s="40"/>
      <c r="O45" s="39"/>
      <c r="P45" s="38"/>
      <c r="Q45" s="55">
        <v>0.25</v>
      </c>
      <c r="R45" s="45">
        <f>F45*Q45</f>
        <v>1125.8500000000001</v>
      </c>
      <c r="S45" s="40"/>
      <c r="T45" s="40"/>
      <c r="U45" s="39"/>
      <c r="V45" s="40"/>
      <c r="W45" s="39"/>
      <c r="X45" s="40"/>
      <c r="Y45" s="40">
        <f>(F45+H45+J45+L45+N45+P45+R45+T45+V45+X45)*C45</f>
        <v>22854.755000000005</v>
      </c>
      <c r="AA45" s="2">
        <f>C45*D45*E45*0.2</f>
        <v>3152.3800000000006</v>
      </c>
    </row>
    <row r="46" spans="1:27" ht="15" customHeight="1">
      <c r="A46" s="204"/>
      <c r="B46" s="106" t="s">
        <v>70</v>
      </c>
      <c r="C46" s="195">
        <v>1.5</v>
      </c>
      <c r="D46" s="53">
        <v>4094</v>
      </c>
      <c r="E46" s="56">
        <v>1</v>
      </c>
      <c r="F46" s="40">
        <f>D46*E46</f>
        <v>4094</v>
      </c>
      <c r="G46" s="56">
        <v>0.2</v>
      </c>
      <c r="H46" s="40">
        <f>F46*G46</f>
        <v>818.8000000000001</v>
      </c>
      <c r="I46" s="39"/>
      <c r="J46" s="40"/>
      <c r="K46" s="39"/>
      <c r="L46" s="40"/>
      <c r="M46" s="39"/>
      <c r="N46" s="40"/>
      <c r="O46" s="39"/>
      <c r="P46" s="38"/>
      <c r="Q46" s="55">
        <v>0.25</v>
      </c>
      <c r="R46" s="45">
        <f>F46*Q46</f>
        <v>1023.5</v>
      </c>
      <c r="S46" s="40"/>
      <c r="T46" s="40"/>
      <c r="U46" s="39"/>
      <c r="V46" s="40"/>
      <c r="W46" s="39"/>
      <c r="X46" s="40"/>
      <c r="Y46" s="40">
        <f>(F46+H46+J46+L46+N46+P46+R46+T46+V46+X46)*C46</f>
        <v>8904.45</v>
      </c>
      <c r="AA46" s="2">
        <f>C46*D46*E46*0.2</f>
        <v>1228.2</v>
      </c>
    </row>
    <row r="47" spans="1:27" ht="15" customHeight="1">
      <c r="A47" s="207"/>
      <c r="B47" s="106" t="s">
        <v>70</v>
      </c>
      <c r="C47" s="195">
        <v>1</v>
      </c>
      <c r="D47" s="53">
        <v>4094</v>
      </c>
      <c r="E47" s="56">
        <v>1.1</v>
      </c>
      <c r="F47" s="40">
        <f>D47*E47</f>
        <v>4503.400000000001</v>
      </c>
      <c r="G47" s="56">
        <v>0.05</v>
      </c>
      <c r="H47" s="40">
        <f>F47*G47</f>
        <v>225.17000000000004</v>
      </c>
      <c r="I47" s="39"/>
      <c r="J47" s="40"/>
      <c r="K47" s="39"/>
      <c r="L47" s="40"/>
      <c r="M47" s="39"/>
      <c r="N47" s="40"/>
      <c r="O47" s="39"/>
      <c r="P47" s="38"/>
      <c r="Q47" s="55">
        <v>0.25</v>
      </c>
      <c r="R47" s="45">
        <f>F47*Q47</f>
        <v>1125.8500000000001</v>
      </c>
      <c r="S47" s="40"/>
      <c r="T47" s="40"/>
      <c r="U47" s="39"/>
      <c r="V47" s="40"/>
      <c r="W47" s="39"/>
      <c r="X47" s="40"/>
      <c r="Y47" s="40">
        <f>(F47+H47+J47+L47+N47+P47+R47+T47+V47+X47)*C47</f>
        <v>5854.420000000001</v>
      </c>
      <c r="AA47" s="2">
        <f>C47*D47*E47*0.2</f>
        <v>900.6800000000002</v>
      </c>
    </row>
    <row r="48" spans="1:25" ht="15" customHeight="1">
      <c r="A48" s="186"/>
      <c r="B48" s="106" t="s">
        <v>70</v>
      </c>
      <c r="C48" s="196">
        <v>1</v>
      </c>
      <c r="D48" s="188">
        <v>4094</v>
      </c>
      <c r="E48" s="189">
        <v>1.5</v>
      </c>
      <c r="F48" s="40">
        <f>D48*E48</f>
        <v>6141</v>
      </c>
      <c r="G48" s="189">
        <v>1.25</v>
      </c>
      <c r="H48" s="40">
        <f>F48*G48</f>
        <v>7676.25</v>
      </c>
      <c r="I48" s="190"/>
      <c r="J48" s="45"/>
      <c r="K48" s="39"/>
      <c r="L48" s="40"/>
      <c r="M48" s="39"/>
      <c r="N48" s="40"/>
      <c r="O48" s="39"/>
      <c r="P48" s="38"/>
      <c r="Q48" s="55"/>
      <c r="R48" s="45">
        <f>F48*Q48</f>
        <v>0</v>
      </c>
      <c r="S48" s="40"/>
      <c r="T48" s="40"/>
      <c r="U48" s="39"/>
      <c r="V48" s="40"/>
      <c r="W48" s="39"/>
      <c r="X48" s="40"/>
      <c r="Y48" s="40">
        <f>(F48+H48+J48+L48+N48+P48+R48+T48+V48+X48)*C48</f>
        <v>13817.25</v>
      </c>
    </row>
    <row r="49" spans="1:27" ht="15.75" customHeight="1">
      <c r="A49" s="8" t="s">
        <v>0</v>
      </c>
      <c r="B49" s="42"/>
      <c r="C49" s="25">
        <f>SUM(C45:C48)</f>
        <v>7</v>
      </c>
      <c r="D49" s="68"/>
      <c r="E49" s="25"/>
      <c r="F49" s="27"/>
      <c r="G49" s="25"/>
      <c r="H49" s="27"/>
      <c r="I49" s="25"/>
      <c r="J49" s="27"/>
      <c r="K49" s="8"/>
      <c r="L49" s="34"/>
      <c r="M49" s="8"/>
      <c r="N49" s="34"/>
      <c r="O49" s="8"/>
      <c r="P49" s="28"/>
      <c r="Q49" s="34"/>
      <c r="R49" s="34"/>
      <c r="S49" s="34"/>
      <c r="T49" s="34"/>
      <c r="U49" s="8"/>
      <c r="V49" s="34"/>
      <c r="W49" s="8"/>
      <c r="X49" s="34"/>
      <c r="Y49" s="34">
        <f>SUM(Y45:Y48)</f>
        <v>51430.87500000001</v>
      </c>
      <c r="AA49" s="2">
        <f>C49*D49*E49*0.2</f>
        <v>0</v>
      </c>
    </row>
    <row r="50" spans="1:25" ht="18.75" customHeight="1">
      <c r="A50" s="197" t="s">
        <v>44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</row>
    <row r="51" spans="1:25" ht="15" customHeight="1">
      <c r="A51" s="208" t="s">
        <v>39</v>
      </c>
      <c r="B51" s="52" t="s">
        <v>9</v>
      </c>
      <c r="C51" s="54">
        <v>0.5</v>
      </c>
      <c r="D51" s="53">
        <v>4094</v>
      </c>
      <c r="E51" s="56">
        <v>1.5</v>
      </c>
      <c r="F51" s="40">
        <f>D51*E51</f>
        <v>6141</v>
      </c>
      <c r="G51" s="56">
        <v>0.1</v>
      </c>
      <c r="H51" s="40">
        <f>F51*G51</f>
        <v>614.1</v>
      </c>
      <c r="I51" s="39"/>
      <c r="J51" s="35"/>
      <c r="K51" s="29"/>
      <c r="L51" s="35"/>
      <c r="M51" s="29"/>
      <c r="N51" s="35"/>
      <c r="O51" s="29"/>
      <c r="P51" s="32"/>
      <c r="Q51" s="35">
        <v>0.25</v>
      </c>
      <c r="R51" s="45">
        <f>F51*Q51</f>
        <v>1535.25</v>
      </c>
      <c r="S51" s="35"/>
      <c r="T51" s="35"/>
      <c r="U51" s="29"/>
      <c r="V51" s="35"/>
      <c r="W51" s="29"/>
      <c r="X51" s="35"/>
      <c r="Y51" s="40">
        <f>(F51+H51+J51+L51+N51+P51+R51+T51+V51+X51)*C51</f>
        <v>4145.175</v>
      </c>
    </row>
    <row r="52" spans="1:25" ht="15" customHeight="1">
      <c r="A52" s="209"/>
      <c r="B52" s="52" t="s">
        <v>9</v>
      </c>
      <c r="C52" s="54">
        <v>0.5</v>
      </c>
      <c r="D52" s="53">
        <v>4094</v>
      </c>
      <c r="E52" s="56">
        <v>1.1</v>
      </c>
      <c r="F52" s="40">
        <f>D52*E52</f>
        <v>4503.400000000001</v>
      </c>
      <c r="G52" s="56">
        <v>0.05</v>
      </c>
      <c r="H52" s="40">
        <f>F52*G52</f>
        <v>225.17000000000004</v>
      </c>
      <c r="I52" s="39"/>
      <c r="J52" s="35"/>
      <c r="K52" s="29"/>
      <c r="L52" s="35"/>
      <c r="M52" s="29"/>
      <c r="N52" s="35"/>
      <c r="O52" s="29"/>
      <c r="P52" s="32"/>
      <c r="Q52" s="35">
        <v>0.25</v>
      </c>
      <c r="R52" s="45">
        <f>F52*Q52</f>
        <v>1125.8500000000001</v>
      </c>
      <c r="S52" s="35"/>
      <c r="T52" s="35"/>
      <c r="U52" s="29"/>
      <c r="V52" s="35"/>
      <c r="W52" s="29"/>
      <c r="X52" s="35"/>
      <c r="Y52" s="40">
        <f>(F52+H52+J52+L52+N52+P52+R52+T52+V52+X52)*C52</f>
        <v>2927.2100000000005</v>
      </c>
    </row>
    <row r="53" spans="1:25" ht="15" customHeight="1">
      <c r="A53" s="209"/>
      <c r="B53" s="52" t="s">
        <v>157</v>
      </c>
      <c r="C53" s="54">
        <v>0.5</v>
      </c>
      <c r="D53" s="53">
        <v>4094</v>
      </c>
      <c r="E53" s="56">
        <v>1.5</v>
      </c>
      <c r="F53" s="40">
        <f>D53*E53</f>
        <v>6141</v>
      </c>
      <c r="G53" s="56">
        <v>0.05</v>
      </c>
      <c r="H53" s="40">
        <f>F53*G53</f>
        <v>307.05</v>
      </c>
      <c r="I53" s="39"/>
      <c r="J53" s="35"/>
      <c r="K53" s="29"/>
      <c r="L53" s="35"/>
      <c r="M53" s="29"/>
      <c r="N53" s="35"/>
      <c r="O53" s="29"/>
      <c r="P53" s="32"/>
      <c r="Q53" s="35">
        <v>0.25</v>
      </c>
      <c r="R53" s="45">
        <f>F53*Q53</f>
        <v>1535.25</v>
      </c>
      <c r="S53" s="35"/>
      <c r="T53" s="35"/>
      <c r="U53" s="29"/>
      <c r="V53" s="35"/>
      <c r="W53" s="29"/>
      <c r="X53" s="35"/>
      <c r="Y53" s="40">
        <f>(F53+H53+J53+L53+N53+P53+R53+T53+V53+X53)*C53</f>
        <v>3991.65</v>
      </c>
    </row>
    <row r="54" spans="1:27" ht="15.75" customHeight="1">
      <c r="A54" s="8" t="s">
        <v>0</v>
      </c>
      <c r="B54" s="42"/>
      <c r="C54" s="8">
        <f>SUM(C51:C53)</f>
        <v>1.5</v>
      </c>
      <c r="D54" s="64"/>
      <c r="E54" s="8"/>
      <c r="F54" s="34"/>
      <c r="G54" s="8"/>
      <c r="H54" s="34"/>
      <c r="I54" s="8"/>
      <c r="J54" s="34"/>
      <c r="K54" s="8"/>
      <c r="L54" s="34"/>
      <c r="M54" s="8"/>
      <c r="N54" s="34"/>
      <c r="O54" s="8"/>
      <c r="P54" s="28"/>
      <c r="Q54" s="34"/>
      <c r="R54" s="34"/>
      <c r="S54" s="34"/>
      <c r="T54" s="34"/>
      <c r="U54" s="8"/>
      <c r="V54" s="34"/>
      <c r="W54" s="8"/>
      <c r="X54" s="34"/>
      <c r="Y54" s="34">
        <f>SUM(Y51:Y53)</f>
        <v>11064.035</v>
      </c>
      <c r="AA54" s="2">
        <f>C54*D54*E54*0.2</f>
        <v>0</v>
      </c>
    </row>
    <row r="55" spans="1:25" ht="12.75">
      <c r="A55" s="197" t="s">
        <v>41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9"/>
    </row>
    <row r="56" spans="1:25" ht="30" customHeight="1">
      <c r="A56" s="24"/>
      <c r="B56" s="1" t="s">
        <v>4</v>
      </c>
      <c r="C56" s="39">
        <v>0.5</v>
      </c>
      <c r="D56" s="53">
        <v>4094</v>
      </c>
      <c r="E56" s="107">
        <v>1.3</v>
      </c>
      <c r="F56" s="40">
        <f>D56*E56</f>
        <v>5322.2</v>
      </c>
      <c r="G56" s="108">
        <v>0.05</v>
      </c>
      <c r="H56" s="40">
        <f>F56*G56</f>
        <v>266.11</v>
      </c>
      <c r="I56" s="39"/>
      <c r="J56" s="40"/>
      <c r="K56" s="107"/>
      <c r="L56" s="40"/>
      <c r="M56" s="107">
        <v>0.6</v>
      </c>
      <c r="N56" s="40">
        <f>F56*M56</f>
        <v>3193.3199999999997</v>
      </c>
      <c r="O56" s="39">
        <v>0.6</v>
      </c>
      <c r="P56" s="40">
        <f>F56*O56</f>
        <v>3193.3199999999997</v>
      </c>
      <c r="Q56" s="40">
        <v>0.25</v>
      </c>
      <c r="R56" s="40">
        <f>F56*Q56</f>
        <v>1330.55</v>
      </c>
      <c r="S56" s="40"/>
      <c r="T56" s="40"/>
      <c r="U56" s="39"/>
      <c r="V56" s="40"/>
      <c r="W56" s="39"/>
      <c r="X56" s="40"/>
      <c r="Y56" s="40">
        <f>(F56+H56+J56+L56+N56+P56+R56+T56+V56+X56)*C56</f>
        <v>6652.749999999999</v>
      </c>
    </row>
    <row r="57" spans="1:27" ht="15.75" customHeight="1">
      <c r="A57" s="8" t="s">
        <v>0</v>
      </c>
      <c r="B57" s="42"/>
      <c r="C57" s="8">
        <f>SUM(C56:C56)</f>
        <v>0.5</v>
      </c>
      <c r="D57" s="64"/>
      <c r="E57" s="8"/>
      <c r="F57" s="34"/>
      <c r="G57" s="8"/>
      <c r="H57" s="34"/>
      <c r="I57" s="8"/>
      <c r="J57" s="34"/>
      <c r="K57" s="8"/>
      <c r="L57" s="34"/>
      <c r="M57" s="8"/>
      <c r="N57" s="34"/>
      <c r="O57" s="8"/>
      <c r="P57" s="28"/>
      <c r="Q57" s="34"/>
      <c r="R57" s="34"/>
      <c r="S57" s="34"/>
      <c r="T57" s="34"/>
      <c r="U57" s="8"/>
      <c r="V57" s="34"/>
      <c r="W57" s="8"/>
      <c r="X57" s="34"/>
      <c r="Y57" s="34">
        <f>SUM(Y56:Y56)</f>
        <v>6652.749999999999</v>
      </c>
      <c r="AA57" s="2">
        <f>C57*D57*E57*0.2</f>
        <v>0</v>
      </c>
    </row>
    <row r="58" spans="1:25" ht="24.75" customHeight="1">
      <c r="A58" s="200" t="s">
        <v>26</v>
      </c>
      <c r="B58" s="201"/>
      <c r="C58" s="30">
        <f>SUM(C57+C54+C49)</f>
        <v>9</v>
      </c>
      <c r="D58" s="65"/>
      <c r="E58" s="36"/>
      <c r="F58" s="37"/>
      <c r="G58" s="36"/>
      <c r="H58" s="37"/>
      <c r="I58" s="36"/>
      <c r="J58" s="37"/>
      <c r="K58" s="36"/>
      <c r="L58" s="37"/>
      <c r="M58" s="36"/>
      <c r="N58" s="37"/>
      <c r="O58" s="36"/>
      <c r="P58" s="30"/>
      <c r="Q58" s="37"/>
      <c r="R58" s="37"/>
      <c r="S58" s="37"/>
      <c r="T58" s="37"/>
      <c r="U58" s="36"/>
      <c r="V58" s="37"/>
      <c r="W58" s="36"/>
      <c r="X58" s="37"/>
      <c r="Y58" s="37">
        <f>Y57+Y54+Y49</f>
        <v>69147.66</v>
      </c>
    </row>
    <row r="59" spans="1:25" s="41" customFormat="1" ht="15" customHeight="1">
      <c r="A59" s="197" t="s">
        <v>42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</row>
    <row r="60" spans="1:25" s="41" customFormat="1" ht="15" customHeight="1">
      <c r="A60" s="197" t="s">
        <v>43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</row>
    <row r="61" spans="1:25" ht="30" customHeight="1">
      <c r="A61" s="23" t="s">
        <v>36</v>
      </c>
      <c r="B61" s="109" t="s">
        <v>3</v>
      </c>
      <c r="C61" s="57">
        <v>3</v>
      </c>
      <c r="D61" s="53">
        <v>4094</v>
      </c>
      <c r="E61" s="29"/>
      <c r="F61" s="35"/>
      <c r="G61" s="29"/>
      <c r="H61" s="35"/>
      <c r="I61" s="29"/>
      <c r="J61" s="35"/>
      <c r="K61" s="29"/>
      <c r="L61" s="35"/>
      <c r="M61" s="29"/>
      <c r="N61" s="35"/>
      <c r="O61" s="29"/>
      <c r="P61" s="32"/>
      <c r="Q61" s="35"/>
      <c r="R61" s="35"/>
      <c r="S61" s="35"/>
      <c r="T61" s="35"/>
      <c r="U61" s="29"/>
      <c r="V61" s="35"/>
      <c r="W61" s="32">
        <v>1.3</v>
      </c>
      <c r="X61" s="35">
        <f>D61*W61</f>
        <v>5322.2</v>
      </c>
      <c r="Y61" s="40">
        <f>(F61+H61+J61+L61+N61+P61+R61+T61+V61+X61)*C61</f>
        <v>15966.599999999999</v>
      </c>
    </row>
    <row r="62" spans="1:27" ht="15.75" customHeight="1">
      <c r="A62" s="8" t="s">
        <v>0</v>
      </c>
      <c r="B62" s="43"/>
      <c r="C62" s="8">
        <f>SUM(C61)</f>
        <v>3</v>
      </c>
      <c r="D62" s="64"/>
      <c r="E62" s="8"/>
      <c r="F62" s="34"/>
      <c r="G62" s="8"/>
      <c r="H62" s="34"/>
      <c r="I62" s="8"/>
      <c r="J62" s="34"/>
      <c r="K62" s="8"/>
      <c r="L62" s="34"/>
      <c r="M62" s="8"/>
      <c r="N62" s="34"/>
      <c r="O62" s="8"/>
      <c r="P62" s="28"/>
      <c r="Q62" s="34"/>
      <c r="R62" s="34"/>
      <c r="S62" s="34"/>
      <c r="T62" s="34"/>
      <c r="U62" s="8"/>
      <c r="V62" s="34"/>
      <c r="W62" s="8"/>
      <c r="X62" s="34"/>
      <c r="Y62" s="34">
        <f>SUM(Y61)</f>
        <v>15966.599999999999</v>
      </c>
      <c r="AA62" s="2">
        <f>C62*D62*E62*0.2</f>
        <v>0</v>
      </c>
    </row>
    <row r="63" spans="1:25" ht="29.25" customHeight="1">
      <c r="A63" s="110" t="s">
        <v>39</v>
      </c>
      <c r="B63" s="48" t="s">
        <v>66</v>
      </c>
      <c r="C63" s="57">
        <v>0.5</v>
      </c>
      <c r="D63" s="53">
        <v>4094</v>
      </c>
      <c r="E63" s="29"/>
      <c r="F63" s="35"/>
      <c r="G63" s="29"/>
      <c r="H63" s="35"/>
      <c r="I63" s="29"/>
      <c r="J63" s="35"/>
      <c r="K63" s="29"/>
      <c r="L63" s="35"/>
      <c r="M63" s="29"/>
      <c r="N63" s="35"/>
      <c r="O63" s="29"/>
      <c r="P63" s="32"/>
      <c r="Q63" s="35"/>
      <c r="R63" s="35"/>
      <c r="S63" s="35"/>
      <c r="T63" s="35"/>
      <c r="U63" s="29"/>
      <c r="V63" s="35"/>
      <c r="W63" s="32">
        <v>1.16</v>
      </c>
      <c r="X63" s="35">
        <f>D63*W63</f>
        <v>4749.04</v>
      </c>
      <c r="Y63" s="40">
        <f>(D63*W63)*C63</f>
        <v>2374.52</v>
      </c>
    </row>
    <row r="64" spans="1:25" ht="15.75" customHeight="1">
      <c r="A64" s="8" t="s">
        <v>0</v>
      </c>
      <c r="B64" s="42"/>
      <c r="C64" s="8">
        <f>SUM(C63:C63)</f>
        <v>0.5</v>
      </c>
      <c r="D64" s="64"/>
      <c r="E64" s="8"/>
      <c r="F64" s="34"/>
      <c r="G64" s="8"/>
      <c r="H64" s="34"/>
      <c r="I64" s="8"/>
      <c r="J64" s="34"/>
      <c r="K64" s="8"/>
      <c r="L64" s="34"/>
      <c r="M64" s="8"/>
      <c r="N64" s="34"/>
      <c r="O64" s="8"/>
      <c r="P64" s="28"/>
      <c r="Q64" s="34"/>
      <c r="R64" s="34"/>
      <c r="S64" s="34"/>
      <c r="T64" s="34"/>
      <c r="U64" s="8"/>
      <c r="V64" s="34"/>
      <c r="W64" s="8"/>
      <c r="X64" s="34"/>
      <c r="Y64" s="34">
        <f>SUM(Y63:Y63)</f>
        <v>2374.52</v>
      </c>
    </row>
    <row r="65" spans="1:25" ht="15" customHeight="1">
      <c r="A65" s="197" t="s">
        <v>45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9"/>
    </row>
    <row r="66" spans="1:25" ht="15.75" customHeight="1">
      <c r="A66" s="203" t="s">
        <v>39</v>
      </c>
      <c r="B66" s="48" t="s">
        <v>71</v>
      </c>
      <c r="C66" s="57">
        <v>0.5</v>
      </c>
      <c r="D66" s="53">
        <v>4094</v>
      </c>
      <c r="E66" s="29"/>
      <c r="F66" s="35"/>
      <c r="G66" s="29"/>
      <c r="H66" s="35"/>
      <c r="I66" s="29"/>
      <c r="J66" s="35"/>
      <c r="K66" s="29"/>
      <c r="L66" s="35"/>
      <c r="M66" s="29"/>
      <c r="N66" s="35"/>
      <c r="O66" s="29"/>
      <c r="P66" s="32"/>
      <c r="Q66" s="35"/>
      <c r="R66" s="35"/>
      <c r="S66" s="35"/>
      <c r="T66" s="35"/>
      <c r="U66" s="29"/>
      <c r="V66" s="35"/>
      <c r="W66" s="32">
        <v>1</v>
      </c>
      <c r="X66" s="35">
        <f aca="true" t="shared" si="0" ref="X66:X75">D66*W66</f>
        <v>4094</v>
      </c>
      <c r="Y66" s="35">
        <f aca="true" t="shared" si="1" ref="Y66:Y75">(D66*W66)*C66</f>
        <v>2047</v>
      </c>
    </row>
    <row r="67" spans="1:25" ht="15.75" customHeight="1">
      <c r="A67" s="204"/>
      <c r="B67" s="47" t="s">
        <v>62</v>
      </c>
      <c r="C67" s="57">
        <v>0.5</v>
      </c>
      <c r="D67" s="53">
        <v>4094</v>
      </c>
      <c r="E67" s="29"/>
      <c r="F67" s="35"/>
      <c r="G67" s="29"/>
      <c r="H67" s="35"/>
      <c r="I67" s="29"/>
      <c r="J67" s="35"/>
      <c r="K67" s="29"/>
      <c r="L67" s="35"/>
      <c r="M67" s="29"/>
      <c r="N67" s="35"/>
      <c r="O67" s="29"/>
      <c r="P67" s="32"/>
      <c r="Q67" s="35"/>
      <c r="R67" s="35"/>
      <c r="S67" s="35"/>
      <c r="T67" s="35"/>
      <c r="U67" s="29"/>
      <c r="V67" s="35"/>
      <c r="W67" s="32">
        <v>1</v>
      </c>
      <c r="X67" s="35">
        <f t="shared" si="0"/>
        <v>4094</v>
      </c>
      <c r="Y67" s="35">
        <f t="shared" si="1"/>
        <v>2047</v>
      </c>
    </row>
    <row r="68" spans="1:25" ht="15.75" customHeight="1">
      <c r="A68" s="204"/>
      <c r="B68" s="48" t="s">
        <v>63</v>
      </c>
      <c r="C68" s="57">
        <v>0.75</v>
      </c>
      <c r="D68" s="53">
        <v>4094</v>
      </c>
      <c r="E68" s="29"/>
      <c r="F68" s="35"/>
      <c r="G68" s="29"/>
      <c r="H68" s="35"/>
      <c r="I68" s="29"/>
      <c r="J68" s="35"/>
      <c r="K68" s="29"/>
      <c r="L68" s="35"/>
      <c r="M68" s="29"/>
      <c r="N68" s="35"/>
      <c r="O68" s="29"/>
      <c r="P68" s="32"/>
      <c r="Q68" s="35"/>
      <c r="R68" s="35"/>
      <c r="S68" s="35"/>
      <c r="T68" s="35"/>
      <c r="U68" s="29"/>
      <c r="V68" s="35"/>
      <c r="W68" s="32">
        <v>1</v>
      </c>
      <c r="X68" s="35">
        <f t="shared" si="0"/>
        <v>4094</v>
      </c>
      <c r="Y68" s="35">
        <f t="shared" si="1"/>
        <v>3070.5</v>
      </c>
    </row>
    <row r="69" spans="1:25" ht="15.75" customHeight="1">
      <c r="A69" s="204"/>
      <c r="B69" s="48" t="s">
        <v>65</v>
      </c>
      <c r="C69" s="57">
        <v>6.5</v>
      </c>
      <c r="D69" s="53">
        <v>4094</v>
      </c>
      <c r="E69" s="29"/>
      <c r="F69" s="35"/>
      <c r="G69" s="29"/>
      <c r="H69" s="35"/>
      <c r="I69" s="29"/>
      <c r="J69" s="35"/>
      <c r="K69" s="29"/>
      <c r="L69" s="35"/>
      <c r="M69" s="29"/>
      <c r="N69" s="35"/>
      <c r="O69" s="29"/>
      <c r="P69" s="32"/>
      <c r="Q69" s="35"/>
      <c r="R69" s="35"/>
      <c r="S69" s="35"/>
      <c r="T69" s="35"/>
      <c r="U69" s="29"/>
      <c r="V69" s="35"/>
      <c r="W69" s="32">
        <v>1</v>
      </c>
      <c r="X69" s="35">
        <f t="shared" si="0"/>
        <v>4094</v>
      </c>
      <c r="Y69" s="35">
        <f t="shared" si="1"/>
        <v>26611</v>
      </c>
    </row>
    <row r="70" spans="1:25" ht="15.75" customHeight="1">
      <c r="A70" s="204"/>
      <c r="B70" s="48" t="s">
        <v>72</v>
      </c>
      <c r="C70" s="57">
        <v>0.5</v>
      </c>
      <c r="D70" s="53">
        <v>4094</v>
      </c>
      <c r="E70" s="29"/>
      <c r="F70" s="35"/>
      <c r="G70" s="29"/>
      <c r="H70" s="35"/>
      <c r="I70" s="29"/>
      <c r="J70" s="35"/>
      <c r="K70" s="29"/>
      <c r="L70" s="35"/>
      <c r="M70" s="29"/>
      <c r="N70" s="35"/>
      <c r="O70" s="29"/>
      <c r="P70" s="32"/>
      <c r="Q70" s="35"/>
      <c r="R70" s="35"/>
      <c r="S70" s="35"/>
      <c r="T70" s="35"/>
      <c r="U70" s="29"/>
      <c r="V70" s="35"/>
      <c r="W70" s="32">
        <v>1</v>
      </c>
      <c r="X70" s="35">
        <f t="shared" si="0"/>
        <v>4094</v>
      </c>
      <c r="Y70" s="35">
        <f t="shared" si="1"/>
        <v>2047</v>
      </c>
    </row>
    <row r="71" spans="1:25" ht="15.75" customHeight="1">
      <c r="A71" s="204"/>
      <c r="B71" s="47" t="s">
        <v>76</v>
      </c>
      <c r="C71" s="57">
        <v>1</v>
      </c>
      <c r="D71" s="53">
        <v>4094</v>
      </c>
      <c r="E71" s="29"/>
      <c r="F71" s="35"/>
      <c r="G71" s="29"/>
      <c r="H71" s="35"/>
      <c r="I71" s="29"/>
      <c r="J71" s="35"/>
      <c r="K71" s="29"/>
      <c r="L71" s="35"/>
      <c r="M71" s="29"/>
      <c r="N71" s="35"/>
      <c r="O71" s="29"/>
      <c r="P71" s="32"/>
      <c r="Q71" s="35"/>
      <c r="R71" s="35"/>
      <c r="S71" s="35"/>
      <c r="T71" s="35"/>
      <c r="U71" s="29"/>
      <c r="V71" s="35"/>
      <c r="W71" s="32">
        <v>1</v>
      </c>
      <c r="X71" s="35">
        <f t="shared" si="0"/>
        <v>4094</v>
      </c>
      <c r="Y71" s="35">
        <f t="shared" si="1"/>
        <v>4094</v>
      </c>
    </row>
    <row r="72" spans="1:25" ht="15" customHeight="1">
      <c r="A72" s="204"/>
      <c r="B72" s="109" t="s">
        <v>64</v>
      </c>
      <c r="C72" s="57">
        <v>1</v>
      </c>
      <c r="D72" s="53">
        <v>4094</v>
      </c>
      <c r="E72" s="29"/>
      <c r="F72" s="35"/>
      <c r="G72" s="29"/>
      <c r="H72" s="35"/>
      <c r="I72" s="29"/>
      <c r="J72" s="35"/>
      <c r="K72" s="29"/>
      <c r="L72" s="35"/>
      <c r="M72" s="29"/>
      <c r="N72" s="35"/>
      <c r="O72" s="29"/>
      <c r="P72" s="32"/>
      <c r="Q72" s="35"/>
      <c r="R72" s="35"/>
      <c r="S72" s="35"/>
      <c r="T72" s="35"/>
      <c r="U72" s="29"/>
      <c r="V72" s="35"/>
      <c r="W72" s="32">
        <v>1</v>
      </c>
      <c r="X72" s="35">
        <f t="shared" si="0"/>
        <v>4094</v>
      </c>
      <c r="Y72" s="40">
        <f t="shared" si="1"/>
        <v>4094</v>
      </c>
    </row>
    <row r="73" spans="1:25" ht="15" customHeight="1">
      <c r="A73" s="204"/>
      <c r="B73" s="109" t="s">
        <v>77</v>
      </c>
      <c r="C73" s="57">
        <v>1</v>
      </c>
      <c r="D73" s="53">
        <v>4094</v>
      </c>
      <c r="E73" s="29"/>
      <c r="F73" s="35"/>
      <c r="G73" s="29"/>
      <c r="H73" s="35"/>
      <c r="I73" s="29"/>
      <c r="J73" s="35"/>
      <c r="K73" s="29"/>
      <c r="L73" s="35"/>
      <c r="M73" s="29"/>
      <c r="N73" s="35"/>
      <c r="O73" s="29"/>
      <c r="P73" s="32"/>
      <c r="Q73" s="35"/>
      <c r="R73" s="35"/>
      <c r="S73" s="35"/>
      <c r="T73" s="35"/>
      <c r="U73" s="29"/>
      <c r="V73" s="35"/>
      <c r="W73" s="32">
        <v>1</v>
      </c>
      <c r="X73" s="35">
        <f t="shared" si="0"/>
        <v>4094</v>
      </c>
      <c r="Y73" s="40">
        <f t="shared" si="1"/>
        <v>4094</v>
      </c>
    </row>
    <row r="74" spans="1:25" ht="27" customHeight="1">
      <c r="A74" s="204"/>
      <c r="B74" s="48" t="s">
        <v>5</v>
      </c>
      <c r="C74" s="57">
        <v>1</v>
      </c>
      <c r="D74" s="53">
        <v>4094</v>
      </c>
      <c r="E74" s="29"/>
      <c r="F74" s="35"/>
      <c r="G74" s="29"/>
      <c r="H74" s="35"/>
      <c r="I74" s="29"/>
      <c r="J74" s="35"/>
      <c r="K74" s="29"/>
      <c r="L74" s="35"/>
      <c r="M74" s="29"/>
      <c r="N74" s="35"/>
      <c r="O74" s="29"/>
      <c r="P74" s="32"/>
      <c r="Q74" s="35"/>
      <c r="R74" s="35"/>
      <c r="S74" s="35"/>
      <c r="T74" s="35"/>
      <c r="U74" s="29"/>
      <c r="V74" s="35"/>
      <c r="W74" s="32">
        <v>1</v>
      </c>
      <c r="X74" s="35">
        <f t="shared" si="0"/>
        <v>4094</v>
      </c>
      <c r="Y74" s="35">
        <f t="shared" si="1"/>
        <v>4094</v>
      </c>
    </row>
    <row r="75" spans="1:25" ht="26.25" customHeight="1">
      <c r="A75" s="205"/>
      <c r="B75" s="71" t="s">
        <v>73</v>
      </c>
      <c r="C75" s="57">
        <v>1</v>
      </c>
      <c r="D75" s="53">
        <v>4094</v>
      </c>
      <c r="E75" s="29"/>
      <c r="F75" s="35"/>
      <c r="G75" s="29"/>
      <c r="H75" s="35"/>
      <c r="I75" s="29"/>
      <c r="J75" s="35"/>
      <c r="K75" s="29"/>
      <c r="L75" s="35"/>
      <c r="M75" s="29"/>
      <c r="N75" s="35"/>
      <c r="O75" s="29"/>
      <c r="P75" s="32"/>
      <c r="Q75" s="35"/>
      <c r="R75" s="35"/>
      <c r="S75" s="35"/>
      <c r="T75" s="35"/>
      <c r="U75" s="29"/>
      <c r="V75" s="35"/>
      <c r="W75" s="32">
        <v>1</v>
      </c>
      <c r="X75" s="35">
        <f t="shared" si="0"/>
        <v>4094</v>
      </c>
      <c r="Y75" s="35">
        <f t="shared" si="1"/>
        <v>4094</v>
      </c>
    </row>
    <row r="76" spans="1:25" ht="15.75" customHeight="1">
      <c r="A76" s="8" t="s">
        <v>0</v>
      </c>
      <c r="B76" s="42"/>
      <c r="C76" s="8">
        <f>C75+C74+C73+C72+C71+C70+C69+C68+C67+C66</f>
        <v>13.75</v>
      </c>
      <c r="D76" s="64"/>
      <c r="E76" s="8"/>
      <c r="F76" s="34"/>
      <c r="G76" s="8"/>
      <c r="H76" s="34"/>
      <c r="I76" s="8"/>
      <c r="J76" s="34"/>
      <c r="K76" s="8"/>
      <c r="L76" s="34"/>
      <c r="M76" s="8"/>
      <c r="N76" s="34"/>
      <c r="O76" s="8"/>
      <c r="P76" s="28"/>
      <c r="Q76" s="34"/>
      <c r="R76" s="34"/>
      <c r="S76" s="34"/>
      <c r="T76" s="34"/>
      <c r="U76" s="8"/>
      <c r="V76" s="34"/>
      <c r="W76" s="8"/>
      <c r="X76" s="34"/>
      <c r="Y76" s="34">
        <f>SUM(Y66:Y75)</f>
        <v>56292.5</v>
      </c>
    </row>
    <row r="77" spans="1:25" ht="24.75" customHeight="1">
      <c r="A77" s="200" t="s">
        <v>27</v>
      </c>
      <c r="B77" s="201"/>
      <c r="C77" s="30">
        <f>C76+C64+C62</f>
        <v>17.25</v>
      </c>
      <c r="D77" s="65"/>
      <c r="E77" s="36"/>
      <c r="F77" s="37"/>
      <c r="G77" s="36"/>
      <c r="H77" s="37"/>
      <c r="I77" s="36"/>
      <c r="J77" s="37"/>
      <c r="K77" s="36"/>
      <c r="L77" s="37"/>
      <c r="M77" s="36"/>
      <c r="N77" s="37"/>
      <c r="O77" s="36"/>
      <c r="P77" s="30"/>
      <c r="Q77" s="37"/>
      <c r="R77" s="37"/>
      <c r="S77" s="37"/>
      <c r="T77" s="37"/>
      <c r="U77" s="36"/>
      <c r="V77" s="37"/>
      <c r="W77" s="36"/>
      <c r="X77" s="37"/>
      <c r="Y77" s="37">
        <f>Y76+Y64+Y62</f>
        <v>74633.62</v>
      </c>
    </row>
    <row r="78" spans="1:25" ht="24.75" customHeight="1">
      <c r="A78" s="200" t="s">
        <v>159</v>
      </c>
      <c r="B78" s="201"/>
      <c r="C78" s="30">
        <f>C77+C58+C42</f>
        <v>28.25</v>
      </c>
      <c r="D78" s="65"/>
      <c r="E78" s="36"/>
      <c r="F78" s="37"/>
      <c r="G78" s="36"/>
      <c r="H78" s="37"/>
      <c r="I78" s="36"/>
      <c r="J78" s="37"/>
      <c r="K78" s="36"/>
      <c r="L78" s="37"/>
      <c r="M78" s="36"/>
      <c r="N78" s="37"/>
      <c r="O78" s="36"/>
      <c r="P78" s="30"/>
      <c r="Q78" s="37"/>
      <c r="R78" s="37"/>
      <c r="S78" s="37"/>
      <c r="T78" s="37"/>
      <c r="U78" s="36"/>
      <c r="V78" s="37"/>
      <c r="W78" s="36"/>
      <c r="X78" s="37"/>
      <c r="Y78" s="37">
        <f>Y77+Y58+Y42</f>
        <v>189224.68</v>
      </c>
    </row>
    <row r="79" spans="1:25" ht="15" customHeight="1">
      <c r="A79" s="197" t="s">
        <v>37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9"/>
    </row>
    <row r="80" spans="1:25" ht="15" customHeight="1">
      <c r="A80" s="197" t="s">
        <v>38</v>
      </c>
      <c r="B80" s="198"/>
      <c r="C80" s="198"/>
      <c r="D80" s="206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9"/>
    </row>
    <row r="81" spans="1:25" ht="30" customHeight="1">
      <c r="A81" s="58" t="s">
        <v>36</v>
      </c>
      <c r="B81" s="44" t="s">
        <v>68</v>
      </c>
      <c r="C81" s="50">
        <v>0.5</v>
      </c>
      <c r="D81" s="51">
        <v>5500</v>
      </c>
      <c r="E81" s="50">
        <v>1.5</v>
      </c>
      <c r="F81" s="40">
        <f>D81*E81</f>
        <v>8250</v>
      </c>
      <c r="G81" s="50">
        <v>1.25</v>
      </c>
      <c r="H81" s="40">
        <f>F81*G81</f>
        <v>10312.5</v>
      </c>
      <c r="I81" s="49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179">
        <f>(F81+H81+J81+L81+N81+P81+R81+T81+V81+X81)*C81</f>
        <v>9281.25</v>
      </c>
    </row>
    <row r="82" spans="1:25" ht="15.75" customHeight="1">
      <c r="A82" s="8" t="s">
        <v>0</v>
      </c>
      <c r="B82" s="42" t="s">
        <v>58</v>
      </c>
      <c r="C82" s="28">
        <f>SUM(C81:C81)</f>
        <v>0.5</v>
      </c>
      <c r="D82" s="64"/>
      <c r="E82" s="8"/>
      <c r="F82" s="34"/>
      <c r="G82" s="8"/>
      <c r="H82" s="34"/>
      <c r="I82" s="8"/>
      <c r="J82" s="34"/>
      <c r="K82" s="8"/>
      <c r="L82" s="34"/>
      <c r="M82" s="8"/>
      <c r="N82" s="34"/>
      <c r="O82" s="8"/>
      <c r="P82" s="28"/>
      <c r="Q82" s="34"/>
      <c r="R82" s="34"/>
      <c r="S82" s="34"/>
      <c r="T82" s="34"/>
      <c r="U82" s="8"/>
      <c r="V82" s="34"/>
      <c r="W82" s="8"/>
      <c r="X82" s="34"/>
      <c r="Y82" s="34">
        <f>SUM(Y81:Y81)</f>
        <v>9281.25</v>
      </c>
    </row>
    <row r="83" spans="1:25" ht="15" customHeight="1">
      <c r="A83" s="209" t="s">
        <v>34</v>
      </c>
      <c r="B83" s="3" t="s">
        <v>69</v>
      </c>
      <c r="C83" s="178">
        <v>1.5</v>
      </c>
      <c r="D83" s="192">
        <v>5500</v>
      </c>
      <c r="E83" s="193">
        <v>1.5</v>
      </c>
      <c r="F83" s="179">
        <f aca="true" t="shared" si="2" ref="F83:F91">D83*E83</f>
        <v>8250</v>
      </c>
      <c r="G83" s="178">
        <v>0.2</v>
      </c>
      <c r="H83" s="179">
        <f aca="true" t="shared" si="3" ref="H83:H91">F83*G83</f>
        <v>1650</v>
      </c>
      <c r="I83" s="178"/>
      <c r="J83" s="179"/>
      <c r="K83" s="178">
        <v>0.3</v>
      </c>
      <c r="L83" s="179">
        <f>F83*K83</f>
        <v>2475</v>
      </c>
      <c r="M83" s="39"/>
      <c r="N83" s="40"/>
      <c r="O83" s="39"/>
      <c r="P83" s="38"/>
      <c r="Q83" s="40">
        <v>0.25</v>
      </c>
      <c r="R83" s="40">
        <f aca="true" t="shared" si="4" ref="R83:R90">F83*Q83</f>
        <v>2062.5</v>
      </c>
      <c r="S83" s="35"/>
      <c r="T83" s="35"/>
      <c r="U83" s="29"/>
      <c r="V83" s="35"/>
      <c r="W83" s="29"/>
      <c r="X83" s="35"/>
      <c r="Y83" s="179">
        <f aca="true" t="shared" si="5" ref="Y83:Y91">(F83+H83+J83+L83+N83+P83+R83+T83+V83+X83)*C83</f>
        <v>21656.25</v>
      </c>
    </row>
    <row r="84" spans="1:25" ht="15" customHeight="1">
      <c r="A84" s="209"/>
      <c r="B84" s="3" t="s">
        <v>74</v>
      </c>
      <c r="C84" s="178">
        <v>1</v>
      </c>
      <c r="D84" s="192">
        <v>5500</v>
      </c>
      <c r="E84" s="193">
        <v>1.3</v>
      </c>
      <c r="F84" s="179">
        <f t="shared" si="2"/>
        <v>7150</v>
      </c>
      <c r="G84" s="178">
        <v>0.2</v>
      </c>
      <c r="H84" s="179">
        <f t="shared" si="3"/>
        <v>1430</v>
      </c>
      <c r="I84" s="178"/>
      <c r="J84" s="179"/>
      <c r="K84" s="178">
        <v>0.15</v>
      </c>
      <c r="L84" s="179">
        <f>F84*K84</f>
        <v>1072.5</v>
      </c>
      <c r="M84" s="39"/>
      <c r="N84" s="40"/>
      <c r="O84" s="39"/>
      <c r="P84" s="38"/>
      <c r="Q84" s="40">
        <v>0.25</v>
      </c>
      <c r="R84" s="40">
        <f t="shared" si="4"/>
        <v>1787.5</v>
      </c>
      <c r="S84" s="35"/>
      <c r="T84" s="35"/>
      <c r="U84" s="29"/>
      <c r="V84" s="35"/>
      <c r="W84" s="29"/>
      <c r="X84" s="35"/>
      <c r="Y84" s="40">
        <f t="shared" si="5"/>
        <v>11440</v>
      </c>
    </row>
    <row r="85" spans="1:25" ht="15" customHeight="1">
      <c r="A85" s="209"/>
      <c r="B85" s="3" t="s">
        <v>69</v>
      </c>
      <c r="C85" s="178">
        <v>1.25</v>
      </c>
      <c r="D85" s="192">
        <v>5500</v>
      </c>
      <c r="E85" s="193">
        <v>1.5</v>
      </c>
      <c r="F85" s="179">
        <f t="shared" si="2"/>
        <v>8250</v>
      </c>
      <c r="G85" s="178">
        <v>0.1</v>
      </c>
      <c r="H85" s="179">
        <f t="shared" si="3"/>
        <v>825</v>
      </c>
      <c r="I85" s="194"/>
      <c r="J85" s="179"/>
      <c r="K85" s="178">
        <v>0.15</v>
      </c>
      <c r="L85" s="179">
        <f>F85*K85</f>
        <v>1237.5</v>
      </c>
      <c r="M85" s="39"/>
      <c r="N85" s="40"/>
      <c r="O85" s="39"/>
      <c r="P85" s="38"/>
      <c r="Q85" s="40">
        <v>0.25</v>
      </c>
      <c r="R85" s="40">
        <f t="shared" si="4"/>
        <v>2062.5</v>
      </c>
      <c r="S85" s="35"/>
      <c r="T85" s="35"/>
      <c r="U85" s="29"/>
      <c r="V85" s="35"/>
      <c r="W85" s="29"/>
      <c r="X85" s="35"/>
      <c r="Y85" s="40">
        <f t="shared" si="5"/>
        <v>15468.75</v>
      </c>
    </row>
    <row r="86" spans="1:25" ht="15" customHeight="1">
      <c r="A86" s="209"/>
      <c r="B86" s="3" t="s">
        <v>69</v>
      </c>
      <c r="C86" s="178">
        <v>1</v>
      </c>
      <c r="D86" s="192">
        <v>5500</v>
      </c>
      <c r="E86" s="193">
        <v>1.5</v>
      </c>
      <c r="F86" s="179">
        <f t="shared" si="2"/>
        <v>8250</v>
      </c>
      <c r="G86" s="178">
        <v>0.1</v>
      </c>
      <c r="H86" s="179">
        <f t="shared" si="3"/>
        <v>825</v>
      </c>
      <c r="I86" s="194"/>
      <c r="J86" s="179"/>
      <c r="K86" s="178"/>
      <c r="L86" s="179">
        <f>F86*K86</f>
        <v>0</v>
      </c>
      <c r="M86" s="39"/>
      <c r="N86" s="40"/>
      <c r="O86" s="39"/>
      <c r="P86" s="38"/>
      <c r="Q86" s="40">
        <v>0.25</v>
      </c>
      <c r="R86" s="40">
        <f t="shared" si="4"/>
        <v>2062.5</v>
      </c>
      <c r="S86" s="35"/>
      <c r="T86" s="35"/>
      <c r="U86" s="29"/>
      <c r="V86" s="35"/>
      <c r="W86" s="29"/>
      <c r="X86" s="35"/>
      <c r="Y86" s="40">
        <f t="shared" si="5"/>
        <v>11137.5</v>
      </c>
    </row>
    <row r="87" spans="1:25" ht="15" customHeight="1">
      <c r="A87" s="209"/>
      <c r="B87" s="3" t="s">
        <v>69</v>
      </c>
      <c r="C87" s="178">
        <v>1</v>
      </c>
      <c r="D87" s="192">
        <v>5500</v>
      </c>
      <c r="E87" s="193">
        <v>1.3</v>
      </c>
      <c r="F87" s="179">
        <f t="shared" si="2"/>
        <v>7150</v>
      </c>
      <c r="G87" s="178">
        <v>0.05</v>
      </c>
      <c r="H87" s="179">
        <f t="shared" si="3"/>
        <v>357.5</v>
      </c>
      <c r="I87" s="194"/>
      <c r="J87" s="179"/>
      <c r="K87" s="178"/>
      <c r="L87" s="179"/>
      <c r="M87" s="39"/>
      <c r="N87" s="40"/>
      <c r="O87" s="39"/>
      <c r="P87" s="38"/>
      <c r="Q87" s="40">
        <v>0.25</v>
      </c>
      <c r="R87" s="40">
        <f t="shared" si="4"/>
        <v>1787.5</v>
      </c>
      <c r="S87" s="35"/>
      <c r="T87" s="35"/>
      <c r="U87" s="29"/>
      <c r="V87" s="35"/>
      <c r="W87" s="29"/>
      <c r="X87" s="35"/>
      <c r="Y87" s="40">
        <f t="shared" si="5"/>
        <v>9295</v>
      </c>
    </row>
    <row r="88" spans="1:25" ht="15" customHeight="1">
      <c r="A88" s="209"/>
      <c r="B88" s="3" t="s">
        <v>69</v>
      </c>
      <c r="C88" s="178">
        <v>1</v>
      </c>
      <c r="D88" s="192">
        <v>5500</v>
      </c>
      <c r="E88" s="193">
        <v>1.1</v>
      </c>
      <c r="F88" s="179">
        <f t="shared" si="2"/>
        <v>6050.000000000001</v>
      </c>
      <c r="G88" s="178">
        <v>0.2</v>
      </c>
      <c r="H88" s="179">
        <f t="shared" si="3"/>
        <v>1210.0000000000002</v>
      </c>
      <c r="I88" s="194"/>
      <c r="J88" s="179"/>
      <c r="K88" s="178"/>
      <c r="L88" s="179"/>
      <c r="M88" s="39"/>
      <c r="N88" s="40"/>
      <c r="O88" s="39"/>
      <c r="P88" s="38"/>
      <c r="Q88" s="40">
        <v>0.25</v>
      </c>
      <c r="R88" s="40">
        <f t="shared" si="4"/>
        <v>1512.5000000000002</v>
      </c>
      <c r="S88" s="35"/>
      <c r="T88" s="35"/>
      <c r="U88" s="29"/>
      <c r="V88" s="35"/>
      <c r="W88" s="29"/>
      <c r="X88" s="35"/>
      <c r="Y88" s="40">
        <f t="shared" si="5"/>
        <v>8772.500000000002</v>
      </c>
    </row>
    <row r="89" spans="1:25" ht="15" customHeight="1">
      <c r="A89" s="19"/>
      <c r="B89" s="3" t="s">
        <v>69</v>
      </c>
      <c r="C89" s="178">
        <v>1</v>
      </c>
      <c r="D89" s="192">
        <v>5500</v>
      </c>
      <c r="E89" s="193">
        <v>1.1</v>
      </c>
      <c r="F89" s="179">
        <f t="shared" si="2"/>
        <v>6050.000000000001</v>
      </c>
      <c r="G89" s="178">
        <v>0.05</v>
      </c>
      <c r="H89" s="179">
        <f t="shared" si="3"/>
        <v>302.50000000000006</v>
      </c>
      <c r="I89" s="194"/>
      <c r="J89" s="179"/>
      <c r="K89" s="178"/>
      <c r="L89" s="179"/>
      <c r="M89" s="39"/>
      <c r="N89" s="40"/>
      <c r="O89" s="39"/>
      <c r="P89" s="38"/>
      <c r="Q89" s="40">
        <v>0.25</v>
      </c>
      <c r="R89" s="40">
        <f t="shared" si="4"/>
        <v>1512.5000000000002</v>
      </c>
      <c r="S89" s="35"/>
      <c r="T89" s="35"/>
      <c r="U89" s="29"/>
      <c r="V89" s="35"/>
      <c r="W89" s="29"/>
      <c r="X89" s="35"/>
      <c r="Y89" s="40">
        <f t="shared" si="5"/>
        <v>7865.000000000001</v>
      </c>
    </row>
    <row r="90" spans="1:25" ht="15" customHeight="1">
      <c r="A90" s="19"/>
      <c r="B90" s="3" t="s">
        <v>74</v>
      </c>
      <c r="C90" s="178">
        <v>0.5</v>
      </c>
      <c r="D90" s="192">
        <v>5500</v>
      </c>
      <c r="E90" s="193">
        <v>1</v>
      </c>
      <c r="F90" s="179">
        <f t="shared" si="2"/>
        <v>5500</v>
      </c>
      <c r="G90" s="178">
        <v>0.05</v>
      </c>
      <c r="H90" s="179">
        <f t="shared" si="3"/>
        <v>275</v>
      </c>
      <c r="I90" s="194"/>
      <c r="J90" s="179"/>
      <c r="K90" s="178"/>
      <c r="L90" s="179"/>
      <c r="M90" s="39"/>
      <c r="N90" s="40"/>
      <c r="O90" s="39"/>
      <c r="P90" s="38"/>
      <c r="Q90" s="40">
        <v>0.25</v>
      </c>
      <c r="R90" s="40">
        <f t="shared" si="4"/>
        <v>1375</v>
      </c>
      <c r="S90" s="35"/>
      <c r="T90" s="35"/>
      <c r="U90" s="29"/>
      <c r="V90" s="35"/>
      <c r="W90" s="29"/>
      <c r="X90" s="35"/>
      <c r="Y90" s="40">
        <f t="shared" si="5"/>
        <v>3575</v>
      </c>
    </row>
    <row r="91" spans="1:25" ht="15" customHeight="1">
      <c r="A91" s="19"/>
      <c r="B91" s="3" t="s">
        <v>69</v>
      </c>
      <c r="C91" s="178">
        <v>0.25</v>
      </c>
      <c r="D91" s="53">
        <v>5500</v>
      </c>
      <c r="E91" s="38">
        <v>1.5</v>
      </c>
      <c r="F91" s="40">
        <f t="shared" si="2"/>
        <v>8250</v>
      </c>
      <c r="G91" s="56">
        <v>1.25</v>
      </c>
      <c r="H91" s="40">
        <f t="shared" si="3"/>
        <v>10312.5</v>
      </c>
      <c r="I91" s="39"/>
      <c r="J91" s="40"/>
      <c r="K91" s="56"/>
      <c r="L91" s="40"/>
      <c r="M91" s="39"/>
      <c r="N91" s="40"/>
      <c r="O91" s="39"/>
      <c r="P91" s="38"/>
      <c r="Q91" s="40"/>
      <c r="R91" s="40"/>
      <c r="S91" s="35"/>
      <c r="T91" s="35"/>
      <c r="U91" s="29"/>
      <c r="V91" s="35"/>
      <c r="W91" s="29"/>
      <c r="X91" s="35"/>
      <c r="Y91" s="40">
        <f t="shared" si="5"/>
        <v>4640.625</v>
      </c>
    </row>
    <row r="92" spans="1:25" ht="15.75" customHeight="1">
      <c r="A92" s="8" t="s">
        <v>0</v>
      </c>
      <c r="B92" s="42" t="s">
        <v>58</v>
      </c>
      <c r="C92" s="28">
        <f>SUM(C83:C91)</f>
        <v>8.5</v>
      </c>
      <c r="D92" s="64"/>
      <c r="E92" s="8"/>
      <c r="F92" s="34"/>
      <c r="G92" s="8"/>
      <c r="H92" s="34"/>
      <c r="I92" s="8"/>
      <c r="J92" s="34"/>
      <c r="K92" s="8"/>
      <c r="L92" s="34"/>
      <c r="M92" s="8"/>
      <c r="N92" s="34"/>
      <c r="O92" s="8"/>
      <c r="P92" s="28"/>
      <c r="Q92" s="34"/>
      <c r="R92" s="34"/>
      <c r="S92" s="34"/>
      <c r="T92" s="34"/>
      <c r="U92" s="8"/>
      <c r="V92" s="34"/>
      <c r="W92" s="8"/>
      <c r="X92" s="34"/>
      <c r="Y92" s="34">
        <f>SUM(Y83:Y91)</f>
        <v>93850.625</v>
      </c>
    </row>
    <row r="93" spans="1:25" ht="30" customHeight="1">
      <c r="A93" s="208" t="s">
        <v>35</v>
      </c>
      <c r="B93" s="46" t="s">
        <v>1</v>
      </c>
      <c r="C93" s="103">
        <v>0.25</v>
      </c>
      <c r="D93" s="53">
        <v>5500</v>
      </c>
      <c r="E93" s="104">
        <v>1.3</v>
      </c>
      <c r="F93" s="40">
        <f>D93*E93</f>
        <v>7150</v>
      </c>
      <c r="G93" s="56">
        <v>0.2</v>
      </c>
      <c r="H93" s="40">
        <f>F93*G93</f>
        <v>1430</v>
      </c>
      <c r="I93" s="39"/>
      <c r="J93" s="40"/>
      <c r="K93" s="104"/>
      <c r="L93" s="40"/>
      <c r="M93" s="39"/>
      <c r="N93" s="40"/>
      <c r="O93" s="39"/>
      <c r="P93" s="38"/>
      <c r="Q93" s="55">
        <v>0.25</v>
      </c>
      <c r="R93" s="45">
        <f>F93*Q93</f>
        <v>1787.5</v>
      </c>
      <c r="S93" s="105"/>
      <c r="T93" s="40"/>
      <c r="U93" s="39"/>
      <c r="V93" s="40"/>
      <c r="W93" s="39"/>
      <c r="X93" s="40"/>
      <c r="Y93" s="40">
        <f>(F93+H93+J93+L93+N93+P93+R93+T93+V93+X93)*C93</f>
        <v>2591.875</v>
      </c>
    </row>
    <row r="94" spans="1:25" ht="30" customHeight="1">
      <c r="A94" s="212"/>
      <c r="B94" s="46" t="s">
        <v>1</v>
      </c>
      <c r="C94" s="103">
        <v>0.25</v>
      </c>
      <c r="D94" s="53">
        <v>5500</v>
      </c>
      <c r="E94" s="104">
        <v>1.5</v>
      </c>
      <c r="F94" s="40">
        <f>D94*E94</f>
        <v>8250</v>
      </c>
      <c r="G94" s="56">
        <v>0.1</v>
      </c>
      <c r="H94" s="40">
        <f>F94*G94</f>
        <v>825</v>
      </c>
      <c r="I94" s="39"/>
      <c r="J94" s="40"/>
      <c r="K94" s="104"/>
      <c r="L94" s="40"/>
      <c r="M94" s="39"/>
      <c r="N94" s="40"/>
      <c r="O94" s="39"/>
      <c r="P94" s="38"/>
      <c r="Q94" s="55">
        <v>0.25</v>
      </c>
      <c r="R94" s="45">
        <f>F94*Q94</f>
        <v>2062.5</v>
      </c>
      <c r="S94" s="105"/>
      <c r="T94" s="40"/>
      <c r="U94" s="39"/>
      <c r="V94" s="40"/>
      <c r="W94" s="39"/>
      <c r="X94" s="40"/>
      <c r="Y94" s="40">
        <f>(F94+H94+J94+L94+N94+P94+R94+T94+V94+X94)*C94</f>
        <v>2784.375</v>
      </c>
    </row>
    <row r="95" spans="1:25" ht="15.75" customHeight="1">
      <c r="A95" s="8" t="s">
        <v>0</v>
      </c>
      <c r="B95" s="43" t="s">
        <v>58</v>
      </c>
      <c r="C95" s="27">
        <f>C94+C93</f>
        <v>0.5</v>
      </c>
      <c r="D95" s="64"/>
      <c r="E95" s="8"/>
      <c r="F95" s="34"/>
      <c r="G95" s="8"/>
      <c r="H95" s="34"/>
      <c r="I95" s="8"/>
      <c r="J95" s="34"/>
      <c r="K95" s="8"/>
      <c r="L95" s="34"/>
      <c r="M95" s="8"/>
      <c r="N95" s="34"/>
      <c r="O95" s="8"/>
      <c r="P95" s="28"/>
      <c r="Q95" s="34"/>
      <c r="R95" s="34"/>
      <c r="S95" s="34"/>
      <c r="T95" s="34"/>
      <c r="U95" s="8"/>
      <c r="V95" s="34"/>
      <c r="W95" s="8"/>
      <c r="X95" s="34"/>
      <c r="Y95" s="34">
        <f>Y94+Y93</f>
        <v>5376.25</v>
      </c>
    </row>
    <row r="96" spans="1:25" ht="30" customHeight="1">
      <c r="A96" s="19" t="s">
        <v>39</v>
      </c>
      <c r="B96" s="3" t="s">
        <v>2</v>
      </c>
      <c r="C96" s="54">
        <v>1</v>
      </c>
      <c r="D96" s="66">
        <v>5500</v>
      </c>
      <c r="E96" s="40">
        <v>1.3</v>
      </c>
      <c r="F96" s="40">
        <f>D96*E96</f>
        <v>7150</v>
      </c>
      <c r="G96" s="50">
        <v>0.05</v>
      </c>
      <c r="H96" s="45">
        <f>F96*G96</f>
        <v>357.5</v>
      </c>
      <c r="I96" s="29"/>
      <c r="J96" s="35"/>
      <c r="K96" s="32"/>
      <c r="L96" s="40"/>
      <c r="M96" s="29"/>
      <c r="N96" s="35"/>
      <c r="O96" s="29"/>
      <c r="P96" s="32"/>
      <c r="Q96" s="35">
        <v>0.25</v>
      </c>
      <c r="R96" s="45">
        <f>F96*Q96</f>
        <v>1787.5</v>
      </c>
      <c r="S96" s="35"/>
      <c r="T96" s="35"/>
      <c r="U96" s="29"/>
      <c r="V96" s="35"/>
      <c r="W96" s="29"/>
      <c r="X96" s="35"/>
      <c r="Y96" s="40">
        <f>(F96+H96+J96+L96+N96+P96+R96+T96+V96+X96)*C96</f>
        <v>9295</v>
      </c>
    </row>
    <row r="97" spans="1:25" ht="18" customHeight="1">
      <c r="A97" s="8" t="s">
        <v>0</v>
      </c>
      <c r="B97" s="9"/>
      <c r="C97" s="28">
        <f>C96</f>
        <v>1</v>
      </c>
      <c r="D97" s="67"/>
      <c r="E97" s="8"/>
      <c r="F97" s="34"/>
      <c r="G97" s="8"/>
      <c r="H97" s="34"/>
      <c r="I97" s="8"/>
      <c r="J97" s="34"/>
      <c r="K97" s="8"/>
      <c r="L97" s="34"/>
      <c r="M97" s="8"/>
      <c r="N97" s="34"/>
      <c r="O97" s="8"/>
      <c r="P97" s="28"/>
      <c r="Q97" s="34"/>
      <c r="R97" s="34"/>
      <c r="S97" s="34"/>
      <c r="T97" s="34"/>
      <c r="U97" s="8"/>
      <c r="V97" s="34"/>
      <c r="W97" s="8"/>
      <c r="X97" s="34"/>
      <c r="Y97" s="34">
        <f>SUM(Y96:Y96)</f>
        <v>9295</v>
      </c>
    </row>
    <row r="98" spans="1:25" ht="26.25" customHeight="1">
      <c r="A98" s="200" t="s">
        <v>25</v>
      </c>
      <c r="B98" s="201"/>
      <c r="C98" s="30">
        <f>C82+C92+C95+C97</f>
        <v>10.5</v>
      </c>
      <c r="D98" s="65"/>
      <c r="E98" s="36"/>
      <c r="F98" s="37"/>
      <c r="G98" s="36"/>
      <c r="H98" s="37"/>
      <c r="I98" s="36"/>
      <c r="J98" s="37"/>
      <c r="K98" s="36"/>
      <c r="L98" s="37"/>
      <c r="M98" s="36"/>
      <c r="N98" s="37"/>
      <c r="O98" s="36"/>
      <c r="P98" s="30"/>
      <c r="Q98" s="37"/>
      <c r="R98" s="37"/>
      <c r="S98" s="37"/>
      <c r="T98" s="37"/>
      <c r="U98" s="36"/>
      <c r="V98" s="37"/>
      <c r="W98" s="36"/>
      <c r="X98" s="37"/>
      <c r="Y98" s="37">
        <f>Y97+Y95+Y92+Y82</f>
        <v>117803.125</v>
      </c>
    </row>
    <row r="99" spans="1:25" ht="24.75" customHeight="1">
      <c r="A99" s="200" t="s">
        <v>160</v>
      </c>
      <c r="B99" s="201"/>
      <c r="C99" s="30">
        <f>C98</f>
        <v>10.5</v>
      </c>
      <c r="D99" s="65"/>
      <c r="E99" s="36"/>
      <c r="F99" s="37"/>
      <c r="G99" s="36"/>
      <c r="H99" s="37"/>
      <c r="I99" s="36"/>
      <c r="J99" s="37"/>
      <c r="K99" s="36"/>
      <c r="L99" s="37"/>
      <c r="M99" s="36"/>
      <c r="N99" s="37"/>
      <c r="O99" s="36"/>
      <c r="P99" s="30"/>
      <c r="Q99" s="37"/>
      <c r="R99" s="37"/>
      <c r="S99" s="37"/>
      <c r="T99" s="37"/>
      <c r="U99" s="36"/>
      <c r="V99" s="37"/>
      <c r="W99" s="36"/>
      <c r="X99" s="37"/>
      <c r="Y99" s="37">
        <f>Y98</f>
        <v>117803.125</v>
      </c>
    </row>
    <row r="100" spans="1:25" ht="15.75" customHeight="1">
      <c r="A100" s="210" t="s">
        <v>23</v>
      </c>
      <c r="B100" s="211"/>
      <c r="C100" s="28">
        <f>C99+C78</f>
        <v>38.75</v>
      </c>
      <c r="D100" s="64"/>
      <c r="E100" s="8"/>
      <c r="F100" s="34"/>
      <c r="G100" s="8"/>
      <c r="H100" s="34"/>
      <c r="I100" s="8"/>
      <c r="J100" s="34"/>
      <c r="K100" s="8"/>
      <c r="L100" s="34"/>
      <c r="M100" s="8"/>
      <c r="N100" s="34"/>
      <c r="O100" s="8"/>
      <c r="P100" s="28"/>
      <c r="Q100" s="34"/>
      <c r="R100" s="34"/>
      <c r="S100" s="34"/>
      <c r="T100" s="34"/>
      <c r="U100" s="8"/>
      <c r="V100" s="34"/>
      <c r="W100" s="8"/>
      <c r="X100" s="34"/>
      <c r="Y100" s="34">
        <f>Y99+Y78</f>
        <v>307027.805</v>
      </c>
    </row>
    <row r="101" spans="1:25" s="83" customFormat="1" ht="15.75" customHeight="1">
      <c r="A101" s="78"/>
      <c r="B101" s="79"/>
      <c r="C101" s="80"/>
      <c r="D101" s="81"/>
      <c r="E101" s="78"/>
      <c r="F101" s="82"/>
      <c r="G101" s="78"/>
      <c r="H101" s="82"/>
      <c r="I101" s="78"/>
      <c r="J101" s="82"/>
      <c r="K101" s="78"/>
      <c r="L101" s="82"/>
      <c r="M101" s="78"/>
      <c r="N101" s="82"/>
      <c r="O101" s="78"/>
      <c r="P101" s="80"/>
      <c r="Q101" s="82"/>
      <c r="R101" s="82"/>
      <c r="S101" s="82"/>
      <c r="T101" s="82"/>
      <c r="U101" s="78"/>
      <c r="V101" s="82"/>
      <c r="W101" s="78"/>
      <c r="X101" s="82"/>
      <c r="Y101" s="82"/>
    </row>
    <row r="102" spans="1:25" s="83" customFormat="1" ht="15.75" customHeight="1">
      <c r="A102" s="78"/>
      <c r="B102" s="79"/>
      <c r="C102" s="80"/>
      <c r="D102" s="81"/>
      <c r="E102" s="78"/>
      <c r="F102" s="82"/>
      <c r="G102" s="78"/>
      <c r="H102" s="82"/>
      <c r="I102" s="78"/>
      <c r="J102" s="82"/>
      <c r="K102" s="78"/>
      <c r="L102" s="82"/>
      <c r="M102" s="78"/>
      <c r="N102" s="82"/>
      <c r="O102" s="78"/>
      <c r="P102" s="80"/>
      <c r="Q102" s="82"/>
      <c r="R102" s="82"/>
      <c r="S102" s="82"/>
      <c r="T102" s="82"/>
      <c r="U102" s="78"/>
      <c r="V102" s="82"/>
      <c r="W102" s="78"/>
      <c r="X102" s="82"/>
      <c r="Y102" s="82"/>
    </row>
    <row r="103" spans="1:25" s="83" customFormat="1" ht="15.75" customHeight="1">
      <c r="A103" s="78"/>
      <c r="B103" s="79"/>
      <c r="C103" s="80"/>
      <c r="D103" s="81"/>
      <c r="E103" s="78"/>
      <c r="F103" s="82"/>
      <c r="G103" s="78"/>
      <c r="H103" s="82"/>
      <c r="I103" s="78"/>
      <c r="J103" s="82"/>
      <c r="K103" s="78"/>
      <c r="L103" s="82"/>
      <c r="M103" s="78"/>
      <c r="N103" s="82"/>
      <c r="O103" s="78"/>
      <c r="P103" s="80"/>
      <c r="Q103" s="82"/>
      <c r="R103" s="82"/>
      <c r="S103" s="82"/>
      <c r="T103" s="82"/>
      <c r="U103" s="78"/>
      <c r="V103" s="82"/>
      <c r="W103" s="78"/>
      <c r="X103" s="82"/>
      <c r="Y103" s="82"/>
    </row>
    <row r="104" ht="15" customHeight="1">
      <c r="AA104" s="2">
        <f>SUM(AA45:AA100)</f>
        <v>5281.260000000001</v>
      </c>
    </row>
    <row r="105" spans="1:25" s="99" customFormat="1" ht="15" customHeight="1">
      <c r="A105" s="94" t="s">
        <v>87</v>
      </c>
      <c r="B105" s="95"/>
      <c r="C105" s="96"/>
      <c r="D105" s="97"/>
      <c r="E105" s="96"/>
      <c r="F105" s="96"/>
      <c r="G105" s="96"/>
      <c r="H105" s="96"/>
      <c r="I105" s="96"/>
      <c r="J105" s="98"/>
      <c r="K105" s="98"/>
      <c r="L105" s="98"/>
      <c r="M105" s="98"/>
      <c r="N105" s="98"/>
      <c r="O105" s="98"/>
      <c r="P105" s="98"/>
      <c r="Q105" s="98"/>
      <c r="R105" s="98" t="s">
        <v>78</v>
      </c>
      <c r="S105" s="98"/>
      <c r="T105" s="96"/>
      <c r="U105" s="96"/>
      <c r="V105" s="96"/>
      <c r="W105" s="96"/>
      <c r="X105" s="96"/>
      <c r="Y105" s="96"/>
    </row>
    <row r="106" spans="1:25" s="14" customFormat="1" ht="14.25" customHeight="1">
      <c r="A106" s="17"/>
      <c r="B106" s="17"/>
      <c r="C106" s="16"/>
      <c r="D106" s="69"/>
      <c r="E106" s="59"/>
      <c r="F106" s="59"/>
      <c r="G106" s="59"/>
      <c r="H106" s="18"/>
      <c r="I106" s="18"/>
      <c r="J106" s="18"/>
      <c r="K106" s="18"/>
      <c r="L106" s="18"/>
      <c r="M106" s="18"/>
      <c r="N106" s="18"/>
      <c r="O106" s="60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14" customFormat="1" ht="13.5" customHeight="1">
      <c r="A107" s="17"/>
      <c r="B107" s="17"/>
      <c r="C107" s="16"/>
      <c r="D107" s="70"/>
      <c r="E107" s="61"/>
      <c r="F107" s="61"/>
      <c r="G107" s="61"/>
      <c r="H107" s="18"/>
      <c r="I107" s="18"/>
      <c r="J107" s="18"/>
      <c r="K107" s="18"/>
      <c r="L107" s="18"/>
      <c r="M107" s="18"/>
      <c r="N107" s="18"/>
      <c r="O107" s="60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14" customFormat="1" ht="13.5" customHeight="1">
      <c r="A108" s="17"/>
      <c r="B108" s="17"/>
      <c r="C108" s="16"/>
      <c r="D108" s="70"/>
      <c r="E108" s="61"/>
      <c r="F108" s="61"/>
      <c r="G108" s="61"/>
      <c r="H108" s="18"/>
      <c r="I108" s="18"/>
      <c r="J108" s="18"/>
      <c r="K108" s="16"/>
      <c r="L108" s="16"/>
      <c r="M108" s="16"/>
      <c r="N108" s="16"/>
      <c r="O108" s="16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</sheetData>
  <sheetProtection/>
  <mergeCells count="55">
    <mergeCell ref="A99:B99"/>
    <mergeCell ref="T6:Y6"/>
    <mergeCell ref="T9:V9"/>
    <mergeCell ref="T8:AA8"/>
    <mergeCell ref="A31:Y31"/>
    <mergeCell ref="A29:Y29"/>
    <mergeCell ref="A13:C13"/>
    <mergeCell ref="T10:AA10"/>
    <mergeCell ref="A51:A53"/>
    <mergeCell ref="A83:A88"/>
    <mergeCell ref="A50:Y50"/>
    <mergeCell ref="A45:A47"/>
    <mergeCell ref="A80:Y80"/>
    <mergeCell ref="S34:T34"/>
    <mergeCell ref="A39:A40"/>
    <mergeCell ref="A38:Y38"/>
    <mergeCell ref="T11:X11"/>
    <mergeCell ref="A32:Y32"/>
    <mergeCell ref="A37:Y37"/>
    <mergeCell ref="E34:F34"/>
    <mergeCell ref="W34:X34"/>
    <mergeCell ref="O34:P34"/>
    <mergeCell ref="K34:L34"/>
    <mergeCell ref="A12:B12"/>
    <mergeCell ref="T13:AA13"/>
    <mergeCell ref="T12:AA12"/>
    <mergeCell ref="A93:A94"/>
    <mergeCell ref="I34:J34"/>
    <mergeCell ref="A55:Y55"/>
    <mergeCell ref="A43:Y43"/>
    <mergeCell ref="A44:Y44"/>
    <mergeCell ref="G34:H34"/>
    <mergeCell ref="Q34:R34"/>
    <mergeCell ref="M34:N34"/>
    <mergeCell ref="U34:V34"/>
    <mergeCell ref="A42:B42"/>
    <mergeCell ref="A100:B100"/>
    <mergeCell ref="A58:B58"/>
    <mergeCell ref="A78:B78"/>
    <mergeCell ref="A60:Y60"/>
    <mergeCell ref="A59:Y59"/>
    <mergeCell ref="A65:Y65"/>
    <mergeCell ref="A66:A75"/>
    <mergeCell ref="A79:Y79"/>
    <mergeCell ref="A77:B77"/>
    <mergeCell ref="A98:B98"/>
    <mergeCell ref="A14:B14"/>
    <mergeCell ref="A15:B16"/>
    <mergeCell ref="A30:Y30"/>
    <mergeCell ref="A33:Y33"/>
    <mergeCell ref="A28:B28"/>
    <mergeCell ref="A19:C20"/>
    <mergeCell ref="A24:B24"/>
    <mergeCell ref="A25:B25"/>
    <mergeCell ref="A27:B27"/>
  </mergeCells>
  <printOptions/>
  <pageMargins left="0.7480314960629921" right="0" top="1.05" bottom="0.4724409448818898" header="1.05" footer="0.49"/>
  <pageSetup fitToHeight="5" horizontalDpi="600" verticalDpi="600" orientation="landscape" paperSize="9" scale="54" r:id="rId1"/>
  <rowBreaks count="1" manualBreakCount="1">
    <brk id="6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T74"/>
  <sheetViews>
    <sheetView zoomScale="70" zoomScaleNormal="70" zoomScalePageLayoutView="0" workbookViewId="0" topLeftCell="A1">
      <selection activeCell="E1" sqref="E1"/>
    </sheetView>
  </sheetViews>
  <sheetFormatPr defaultColWidth="8.875" defaultRowHeight="12.75"/>
  <cols>
    <col min="1" max="1" width="17.875" style="118" customWidth="1"/>
    <col min="2" max="2" width="46.125" style="118" customWidth="1"/>
    <col min="3" max="3" width="40.375" style="118" customWidth="1"/>
    <col min="4" max="4" width="28.00390625" style="165" customWidth="1"/>
    <col min="5" max="5" width="20.25390625" style="165" customWidth="1"/>
    <col min="6" max="6" width="16.25390625" style="118" customWidth="1"/>
    <col min="7" max="7" width="30.375" style="165" customWidth="1"/>
    <col min="8" max="8" width="12.375" style="165" customWidth="1"/>
    <col min="9" max="9" width="7.375" style="118" customWidth="1"/>
    <col min="10" max="16" width="6.25390625" style="118" customWidth="1"/>
    <col min="17" max="17" width="6.25390625" style="166" customWidth="1"/>
    <col min="18" max="18" width="14.75390625" style="118" customWidth="1"/>
    <col min="19" max="19" width="13.00390625" style="118" customWidth="1"/>
    <col min="20" max="16384" width="8.875" style="118" customWidth="1"/>
  </cols>
  <sheetData>
    <row r="1" spans="1:19" s="114" customFormat="1" ht="23.25" customHeight="1">
      <c r="A1" s="111" t="s">
        <v>81</v>
      </c>
      <c r="B1" s="111"/>
      <c r="C1" s="112"/>
      <c r="D1" s="113"/>
      <c r="E1" s="113"/>
      <c r="F1" s="112"/>
      <c r="G1" s="113"/>
      <c r="H1" s="113"/>
      <c r="I1" s="112"/>
      <c r="J1" s="111" t="s">
        <v>59</v>
      </c>
      <c r="K1" s="111"/>
      <c r="L1" s="111"/>
      <c r="M1" s="111"/>
      <c r="N1" s="112"/>
      <c r="O1" s="111"/>
      <c r="P1" s="112"/>
      <c r="Q1" s="111"/>
      <c r="R1" s="112"/>
      <c r="S1" s="112"/>
    </row>
    <row r="2" spans="1:19" s="114" customFormat="1" ht="23.25" customHeight="1">
      <c r="A2" s="112" t="s">
        <v>88</v>
      </c>
      <c r="B2" s="112"/>
      <c r="C2" s="112"/>
      <c r="D2" s="113"/>
      <c r="E2" s="113"/>
      <c r="F2" s="112"/>
      <c r="G2" s="113"/>
      <c r="H2" s="113"/>
      <c r="I2" s="112"/>
      <c r="J2" s="112" t="s">
        <v>89</v>
      </c>
      <c r="K2" s="112"/>
      <c r="L2" s="112"/>
      <c r="M2" s="112"/>
      <c r="N2" s="112"/>
      <c r="O2" s="112"/>
      <c r="P2" s="112"/>
      <c r="Q2" s="112"/>
      <c r="R2" s="112"/>
      <c r="S2" s="112"/>
    </row>
    <row r="3" spans="1:19" s="114" customFormat="1" ht="23.25" customHeight="1">
      <c r="A3" s="112" t="s">
        <v>8</v>
      </c>
      <c r="B3" s="112"/>
      <c r="C3" s="112"/>
      <c r="D3" s="113"/>
      <c r="E3" s="113"/>
      <c r="F3" s="112"/>
      <c r="G3" s="113"/>
      <c r="H3" s="113"/>
      <c r="I3" s="112"/>
      <c r="J3" s="112" t="s">
        <v>90</v>
      </c>
      <c r="K3" s="112"/>
      <c r="L3" s="112"/>
      <c r="M3" s="112"/>
      <c r="N3" s="112"/>
      <c r="O3" s="112"/>
      <c r="P3" s="112"/>
      <c r="Q3" s="112"/>
      <c r="R3" s="112"/>
      <c r="S3" s="112"/>
    </row>
    <row r="4" spans="1:19" s="114" customFormat="1" ht="49.5" customHeight="1">
      <c r="A4" s="112" t="s">
        <v>91</v>
      </c>
      <c r="B4" s="112"/>
      <c r="C4" s="112"/>
      <c r="D4" s="113"/>
      <c r="E4" s="113"/>
      <c r="F4" s="112"/>
      <c r="G4" s="113"/>
      <c r="H4" s="113"/>
      <c r="I4" s="112"/>
      <c r="J4" s="112" t="s">
        <v>92</v>
      </c>
      <c r="K4" s="112"/>
      <c r="L4" s="112"/>
      <c r="M4" s="112"/>
      <c r="N4" s="112"/>
      <c r="O4" s="112"/>
      <c r="P4" s="112"/>
      <c r="Q4" s="112"/>
      <c r="R4" s="112"/>
      <c r="S4" s="112"/>
    </row>
    <row r="5" spans="1:19" s="114" customFormat="1" ht="41.25" customHeight="1">
      <c r="A5" s="112" t="s">
        <v>182</v>
      </c>
      <c r="B5" s="112"/>
      <c r="C5" s="112"/>
      <c r="D5" s="113"/>
      <c r="E5" s="113"/>
      <c r="F5" s="112"/>
      <c r="G5" s="113"/>
      <c r="H5" s="113"/>
      <c r="I5" s="112"/>
      <c r="J5" s="112" t="s">
        <v>182</v>
      </c>
      <c r="K5" s="112"/>
      <c r="L5" s="112"/>
      <c r="M5" s="112"/>
      <c r="N5" s="112"/>
      <c r="O5" s="112"/>
      <c r="P5" s="112"/>
      <c r="Q5" s="112"/>
      <c r="R5" s="112"/>
      <c r="S5" s="112"/>
    </row>
    <row r="6" spans="1:19" s="116" customFormat="1" ht="33" customHeight="1">
      <c r="A6" s="247" t="s">
        <v>94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115"/>
    </row>
    <row r="7" spans="1:19" s="116" customFormat="1" ht="17.25" customHeight="1">
      <c r="A7" s="247" t="s">
        <v>95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115"/>
    </row>
    <row r="8" spans="1:19" ht="17.25" customHeight="1">
      <c r="A8" s="255" t="s">
        <v>181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117"/>
    </row>
    <row r="9" spans="1:19" ht="17.25" customHeight="1" thickBot="1">
      <c r="A9" s="119"/>
      <c r="B9" s="120"/>
      <c r="C9" s="120" t="s">
        <v>96</v>
      </c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17"/>
    </row>
    <row r="10" spans="1:19" s="121" customFormat="1" ht="15" customHeight="1">
      <c r="A10" s="250" t="s">
        <v>97</v>
      </c>
      <c r="B10" s="252" t="s">
        <v>98</v>
      </c>
      <c r="C10" s="242" t="s">
        <v>99</v>
      </c>
      <c r="D10" s="240" t="s">
        <v>100</v>
      </c>
      <c r="E10" s="236" t="s">
        <v>101</v>
      </c>
      <c r="F10" s="236" t="s">
        <v>102</v>
      </c>
      <c r="G10" s="236" t="s">
        <v>103</v>
      </c>
      <c r="H10" s="236" t="s">
        <v>104</v>
      </c>
      <c r="I10" s="240" t="s">
        <v>105</v>
      </c>
      <c r="J10" s="240" t="s">
        <v>11</v>
      </c>
      <c r="K10" s="240" t="s">
        <v>12</v>
      </c>
      <c r="L10" s="240" t="s">
        <v>13</v>
      </c>
      <c r="M10" s="240" t="s">
        <v>14</v>
      </c>
      <c r="N10" s="240" t="s">
        <v>15</v>
      </c>
      <c r="O10" s="240" t="s">
        <v>16</v>
      </c>
      <c r="P10" s="240" t="s">
        <v>17</v>
      </c>
      <c r="Q10" s="240" t="s">
        <v>29</v>
      </c>
      <c r="R10" s="236" t="s">
        <v>106</v>
      </c>
      <c r="S10" s="238" t="s">
        <v>107</v>
      </c>
    </row>
    <row r="11" spans="1:19" s="121" customFormat="1" ht="15" customHeight="1">
      <c r="A11" s="251"/>
      <c r="B11" s="241"/>
      <c r="C11" s="243"/>
      <c r="D11" s="241"/>
      <c r="E11" s="237"/>
      <c r="F11" s="237"/>
      <c r="G11" s="237"/>
      <c r="H11" s="237"/>
      <c r="I11" s="241"/>
      <c r="J11" s="241"/>
      <c r="K11" s="241"/>
      <c r="L11" s="257"/>
      <c r="M11" s="241"/>
      <c r="N11" s="241"/>
      <c r="O11" s="241"/>
      <c r="P11" s="241"/>
      <c r="Q11" s="241"/>
      <c r="R11" s="249"/>
      <c r="S11" s="239"/>
    </row>
    <row r="12" spans="1:19" s="121" customFormat="1" ht="15" customHeight="1">
      <c r="A12" s="251"/>
      <c r="B12" s="241"/>
      <c r="C12" s="244"/>
      <c r="D12" s="241"/>
      <c r="E12" s="237"/>
      <c r="F12" s="237"/>
      <c r="G12" s="237"/>
      <c r="H12" s="237"/>
      <c r="I12" s="241"/>
      <c r="J12" s="241"/>
      <c r="K12" s="241"/>
      <c r="L12" s="257"/>
      <c r="M12" s="241"/>
      <c r="N12" s="241"/>
      <c r="O12" s="241"/>
      <c r="P12" s="241"/>
      <c r="Q12" s="241"/>
      <c r="R12" s="249"/>
      <c r="S12" s="239"/>
    </row>
    <row r="13" spans="1:19" s="124" customFormat="1" ht="15" customHeight="1">
      <c r="A13" s="122">
        <v>1</v>
      </c>
      <c r="B13" s="123">
        <v>2</v>
      </c>
      <c r="C13" s="123">
        <v>3</v>
      </c>
      <c r="D13" s="123">
        <v>4</v>
      </c>
      <c r="E13" s="123">
        <v>5</v>
      </c>
      <c r="F13" s="123">
        <v>6</v>
      </c>
      <c r="G13" s="123">
        <v>7</v>
      </c>
      <c r="H13" s="123">
        <v>8</v>
      </c>
      <c r="I13" s="123">
        <v>9</v>
      </c>
      <c r="J13" s="123">
        <v>10</v>
      </c>
      <c r="K13" s="123">
        <v>11</v>
      </c>
      <c r="L13" s="123">
        <v>12</v>
      </c>
      <c r="M13" s="123">
        <v>13</v>
      </c>
      <c r="N13" s="123">
        <v>14</v>
      </c>
      <c r="O13" s="123">
        <v>15</v>
      </c>
      <c r="P13" s="123">
        <v>16</v>
      </c>
      <c r="Q13" s="123">
        <v>17</v>
      </c>
      <c r="R13" s="123">
        <v>18</v>
      </c>
      <c r="S13" s="123">
        <v>19</v>
      </c>
    </row>
    <row r="14" spans="1:20" s="173" customFormat="1" ht="24" customHeight="1">
      <c r="A14" s="253" t="s">
        <v>108</v>
      </c>
      <c r="B14" s="125" t="s">
        <v>67</v>
      </c>
      <c r="C14" s="126" t="s">
        <v>109</v>
      </c>
      <c r="D14" s="127" t="s">
        <v>110</v>
      </c>
      <c r="E14" s="127" t="s">
        <v>111</v>
      </c>
      <c r="F14" s="126"/>
      <c r="G14" s="127" t="s">
        <v>112</v>
      </c>
      <c r="H14" s="127">
        <v>1</v>
      </c>
      <c r="I14" s="128">
        <v>3974</v>
      </c>
      <c r="J14" s="129">
        <v>1.5</v>
      </c>
      <c r="K14" s="129">
        <v>0.2</v>
      </c>
      <c r="L14" s="129"/>
      <c r="M14" s="129">
        <v>0.3</v>
      </c>
      <c r="N14" s="129">
        <v>0.6</v>
      </c>
      <c r="O14" s="129">
        <v>1.8</v>
      </c>
      <c r="P14" s="129">
        <v>0.25</v>
      </c>
      <c r="Q14" s="129"/>
      <c r="R14" s="130">
        <f>((I14*J14)+(I14*J14*K14)+(I14*J14*L14)+(I14*J14*M14)+(I14*J14*N14)+(I14*J14*O14)+(I14*J14*P14))*H14</f>
        <v>24738.15</v>
      </c>
      <c r="S14" s="131">
        <f>R14*T14</f>
        <v>64319.19000000001</v>
      </c>
      <c r="T14" s="173">
        <v>2.6</v>
      </c>
    </row>
    <row r="15" spans="1:20" s="173" customFormat="1" ht="24" customHeight="1">
      <c r="A15" s="254"/>
      <c r="B15" s="125" t="s">
        <v>113</v>
      </c>
      <c r="C15" s="126" t="s">
        <v>114</v>
      </c>
      <c r="D15" s="127" t="s">
        <v>110</v>
      </c>
      <c r="E15" s="127" t="s">
        <v>111</v>
      </c>
      <c r="F15" s="126"/>
      <c r="G15" s="127" t="s">
        <v>112</v>
      </c>
      <c r="H15" s="127">
        <v>1</v>
      </c>
      <c r="I15" s="128">
        <v>3974</v>
      </c>
      <c r="J15" s="132">
        <v>1.5</v>
      </c>
      <c r="K15" s="132">
        <v>0.1</v>
      </c>
      <c r="L15" s="132"/>
      <c r="M15" s="132">
        <v>0.3</v>
      </c>
      <c r="N15" s="129">
        <v>0.6</v>
      </c>
      <c r="O15" s="132">
        <v>1</v>
      </c>
      <c r="P15" s="132">
        <v>0.25</v>
      </c>
      <c r="Q15" s="132"/>
      <c r="R15" s="130">
        <f>((I15*J15)+(I15*J15*K15)+(I15*J15*L15)+(I15*J15*M15)+(I15*J15*N15)+(I15*J15*O15)+(I15*J15*P15))*H15</f>
        <v>19373.25</v>
      </c>
      <c r="S15" s="131">
        <f>R15*T15</f>
        <v>50370.450000000004</v>
      </c>
      <c r="T15" s="173">
        <v>2.6</v>
      </c>
    </row>
    <row r="16" spans="1:20" s="141" customFormat="1" ht="24" customHeight="1">
      <c r="A16" s="133" t="s">
        <v>0</v>
      </c>
      <c r="B16" s="134"/>
      <c r="C16" s="135"/>
      <c r="D16" s="136"/>
      <c r="E16" s="136"/>
      <c r="F16" s="135"/>
      <c r="G16" s="136"/>
      <c r="H16" s="136">
        <f>H15+H14</f>
        <v>2</v>
      </c>
      <c r="I16" s="137"/>
      <c r="J16" s="138"/>
      <c r="K16" s="138"/>
      <c r="L16" s="138"/>
      <c r="M16" s="138"/>
      <c r="N16" s="138"/>
      <c r="O16" s="138"/>
      <c r="P16" s="138"/>
      <c r="Q16" s="138"/>
      <c r="R16" s="139">
        <f>R15+R14</f>
        <v>44111.4</v>
      </c>
      <c r="S16" s="140">
        <f>S15+S14</f>
        <v>114689.64000000001</v>
      </c>
      <c r="T16" s="141">
        <v>2.6</v>
      </c>
    </row>
    <row r="17" spans="1:20" s="174" customFormat="1" ht="24" customHeight="1">
      <c r="A17" s="233" t="s">
        <v>117</v>
      </c>
      <c r="B17" s="125" t="s">
        <v>68</v>
      </c>
      <c r="C17" s="126" t="s">
        <v>130</v>
      </c>
      <c r="D17" s="169"/>
      <c r="E17" s="169"/>
      <c r="F17" s="168"/>
      <c r="G17" s="169"/>
      <c r="H17" s="127">
        <v>0.5</v>
      </c>
      <c r="I17" s="128">
        <v>5500</v>
      </c>
      <c r="J17" s="132">
        <v>1.5</v>
      </c>
      <c r="K17" s="132">
        <v>1.25</v>
      </c>
      <c r="L17" s="132"/>
      <c r="M17" s="170"/>
      <c r="N17" s="170"/>
      <c r="O17" s="170"/>
      <c r="P17" s="170"/>
      <c r="Q17" s="170"/>
      <c r="R17" s="130">
        <f aca="true" t="shared" si="0" ref="R17:R30">(I17*J17+(I17*J17*K17)+(I17*J17*L17)+(I17*J17*M17)+(I17*J17*N17)+(I17*J17*O17)+(I17*J17*P17))*H17</f>
        <v>9281.25</v>
      </c>
      <c r="S17" s="131">
        <f aca="true" t="shared" si="1" ref="S17:S30">R17*T17</f>
        <v>24131.25</v>
      </c>
      <c r="T17" s="174">
        <v>2.6</v>
      </c>
    </row>
    <row r="18" spans="1:20" s="173" customFormat="1" ht="24" customHeight="1">
      <c r="A18" s="234"/>
      <c r="B18" s="125" t="s">
        <v>74</v>
      </c>
      <c r="C18" s="126" t="s">
        <v>118</v>
      </c>
      <c r="D18" s="127" t="s">
        <v>110</v>
      </c>
      <c r="E18" s="127" t="s">
        <v>111</v>
      </c>
      <c r="F18" s="126"/>
      <c r="G18" s="127" t="s">
        <v>112</v>
      </c>
      <c r="H18" s="127">
        <v>1</v>
      </c>
      <c r="I18" s="128">
        <v>5500</v>
      </c>
      <c r="J18" s="132">
        <v>1.5</v>
      </c>
      <c r="K18" s="132">
        <v>0.2</v>
      </c>
      <c r="L18" s="132"/>
      <c r="M18" s="132">
        <v>0.3</v>
      </c>
      <c r="N18" s="132"/>
      <c r="O18" s="132"/>
      <c r="P18" s="132">
        <v>0.25</v>
      </c>
      <c r="Q18" s="132"/>
      <c r="R18" s="130">
        <f t="shared" si="0"/>
        <v>14437.5</v>
      </c>
      <c r="S18" s="131">
        <f t="shared" si="1"/>
        <v>37537.5</v>
      </c>
      <c r="T18" s="173">
        <v>2.6</v>
      </c>
    </row>
    <row r="19" spans="1:20" s="173" customFormat="1" ht="24" customHeight="1">
      <c r="A19" s="234"/>
      <c r="B19" s="125" t="s">
        <v>74</v>
      </c>
      <c r="C19" s="126" t="s">
        <v>118</v>
      </c>
      <c r="D19" s="127" t="s">
        <v>110</v>
      </c>
      <c r="E19" s="127" t="s">
        <v>111</v>
      </c>
      <c r="F19" s="126"/>
      <c r="G19" s="127" t="s">
        <v>120</v>
      </c>
      <c r="H19" s="127">
        <v>0.5</v>
      </c>
      <c r="I19" s="128">
        <v>5500</v>
      </c>
      <c r="J19" s="132">
        <v>1.5</v>
      </c>
      <c r="K19" s="132">
        <v>0.2</v>
      </c>
      <c r="L19" s="132"/>
      <c r="M19" s="132">
        <v>0.3</v>
      </c>
      <c r="N19" s="132"/>
      <c r="O19" s="132"/>
      <c r="P19" s="132">
        <v>0.25</v>
      </c>
      <c r="Q19" s="132"/>
      <c r="R19" s="130">
        <f t="shared" si="0"/>
        <v>7218.75</v>
      </c>
      <c r="S19" s="131">
        <f t="shared" si="1"/>
        <v>18768.75</v>
      </c>
      <c r="T19" s="173">
        <v>2.6</v>
      </c>
    </row>
    <row r="20" spans="1:20" s="173" customFormat="1" ht="24" customHeight="1">
      <c r="A20" s="234"/>
      <c r="B20" s="125" t="s">
        <v>74</v>
      </c>
      <c r="C20" s="126" t="s">
        <v>121</v>
      </c>
      <c r="D20" s="127" t="s">
        <v>116</v>
      </c>
      <c r="E20" s="127" t="s">
        <v>119</v>
      </c>
      <c r="F20" s="126"/>
      <c r="G20" s="127" t="s">
        <v>112</v>
      </c>
      <c r="H20" s="127">
        <v>1</v>
      </c>
      <c r="I20" s="128">
        <v>5500</v>
      </c>
      <c r="J20" s="132">
        <v>1.3</v>
      </c>
      <c r="K20" s="132">
        <v>0.2</v>
      </c>
      <c r="L20" s="132"/>
      <c r="M20" s="132">
        <v>0.15</v>
      </c>
      <c r="N20" s="132"/>
      <c r="O20" s="132"/>
      <c r="P20" s="132">
        <v>0.25</v>
      </c>
      <c r="Q20" s="132"/>
      <c r="R20" s="130">
        <f t="shared" si="0"/>
        <v>11440</v>
      </c>
      <c r="S20" s="131">
        <f t="shared" si="1"/>
        <v>29744</v>
      </c>
      <c r="T20" s="173">
        <v>2.6</v>
      </c>
    </row>
    <row r="21" spans="1:20" s="173" customFormat="1" ht="24" customHeight="1">
      <c r="A21" s="234"/>
      <c r="B21" s="125" t="s">
        <v>1</v>
      </c>
      <c r="C21" s="126" t="s">
        <v>121</v>
      </c>
      <c r="D21" s="127" t="s">
        <v>116</v>
      </c>
      <c r="E21" s="127"/>
      <c r="F21" s="126"/>
      <c r="G21" s="127" t="s">
        <v>120</v>
      </c>
      <c r="H21" s="127">
        <v>0.25</v>
      </c>
      <c r="I21" s="128">
        <v>5500</v>
      </c>
      <c r="J21" s="132">
        <v>1.3</v>
      </c>
      <c r="K21" s="132">
        <v>0.2</v>
      </c>
      <c r="L21" s="132"/>
      <c r="M21" s="132"/>
      <c r="N21" s="132"/>
      <c r="O21" s="132"/>
      <c r="P21" s="132">
        <v>0.25</v>
      </c>
      <c r="Q21" s="132"/>
      <c r="R21" s="130">
        <f t="shared" si="0"/>
        <v>2591.875</v>
      </c>
      <c r="S21" s="131">
        <f t="shared" si="1"/>
        <v>6738.875</v>
      </c>
      <c r="T21" s="173">
        <v>2.6</v>
      </c>
    </row>
    <row r="22" spans="1:20" s="173" customFormat="1" ht="24" customHeight="1">
      <c r="A22" s="234"/>
      <c r="B22" s="125" t="s">
        <v>74</v>
      </c>
      <c r="C22" s="191" t="s">
        <v>122</v>
      </c>
      <c r="D22" s="127" t="s">
        <v>110</v>
      </c>
      <c r="E22" s="127" t="s">
        <v>119</v>
      </c>
      <c r="F22" s="126"/>
      <c r="G22" s="127" t="s">
        <v>112</v>
      </c>
      <c r="H22" s="127">
        <v>1</v>
      </c>
      <c r="I22" s="128">
        <v>5500</v>
      </c>
      <c r="J22" s="132">
        <v>1.5</v>
      </c>
      <c r="K22" s="132">
        <v>0.1</v>
      </c>
      <c r="L22" s="132"/>
      <c r="M22" s="132">
        <v>0.15</v>
      </c>
      <c r="N22" s="132"/>
      <c r="O22" s="132"/>
      <c r="P22" s="132">
        <v>0.25</v>
      </c>
      <c r="Q22" s="132"/>
      <c r="R22" s="130">
        <f t="shared" si="0"/>
        <v>12375</v>
      </c>
      <c r="S22" s="131">
        <f t="shared" si="1"/>
        <v>32175</v>
      </c>
      <c r="T22" s="173">
        <v>2.6</v>
      </c>
    </row>
    <row r="23" spans="1:20" s="173" customFormat="1" ht="24" customHeight="1">
      <c r="A23" s="234"/>
      <c r="B23" s="125" t="s">
        <v>74</v>
      </c>
      <c r="C23" s="126" t="s">
        <v>122</v>
      </c>
      <c r="D23" s="127" t="s">
        <v>110</v>
      </c>
      <c r="E23" s="127" t="s">
        <v>119</v>
      </c>
      <c r="F23" s="126"/>
      <c r="G23" s="127" t="s">
        <v>120</v>
      </c>
      <c r="H23" s="127">
        <v>0.25</v>
      </c>
      <c r="I23" s="128">
        <v>5500</v>
      </c>
      <c r="J23" s="132">
        <v>1.5</v>
      </c>
      <c r="K23" s="132">
        <v>0.1</v>
      </c>
      <c r="L23" s="132"/>
      <c r="M23" s="132">
        <v>0.15</v>
      </c>
      <c r="N23" s="132"/>
      <c r="O23" s="132"/>
      <c r="P23" s="132">
        <v>0.25</v>
      </c>
      <c r="Q23" s="132"/>
      <c r="R23" s="130">
        <f t="shared" si="0"/>
        <v>3093.75</v>
      </c>
      <c r="S23" s="131">
        <f t="shared" si="1"/>
        <v>8043.75</v>
      </c>
      <c r="T23" s="173">
        <v>2.6</v>
      </c>
    </row>
    <row r="24" spans="1:20" s="173" customFormat="1" ht="24" customHeight="1">
      <c r="A24" s="234"/>
      <c r="B24" s="125" t="s">
        <v>74</v>
      </c>
      <c r="C24" s="126" t="s">
        <v>123</v>
      </c>
      <c r="D24" s="127" t="s">
        <v>110</v>
      </c>
      <c r="E24" s="127"/>
      <c r="F24" s="126"/>
      <c r="G24" s="127" t="s">
        <v>112</v>
      </c>
      <c r="H24" s="127">
        <v>1</v>
      </c>
      <c r="I24" s="128">
        <v>5500</v>
      </c>
      <c r="J24" s="132">
        <v>1.5</v>
      </c>
      <c r="K24" s="132">
        <v>0.1</v>
      </c>
      <c r="L24" s="132"/>
      <c r="M24" s="132"/>
      <c r="N24" s="132"/>
      <c r="O24" s="132"/>
      <c r="P24" s="132">
        <v>0.25</v>
      </c>
      <c r="Q24" s="132"/>
      <c r="R24" s="130">
        <f t="shared" si="0"/>
        <v>11137.5</v>
      </c>
      <c r="S24" s="131">
        <f t="shared" si="1"/>
        <v>28957.5</v>
      </c>
      <c r="T24" s="173">
        <v>2.6</v>
      </c>
    </row>
    <row r="25" spans="1:20" s="173" customFormat="1" ht="24" customHeight="1">
      <c r="A25" s="234"/>
      <c r="B25" s="125" t="s">
        <v>74</v>
      </c>
      <c r="C25" s="126" t="s">
        <v>124</v>
      </c>
      <c r="D25" s="127" t="s">
        <v>116</v>
      </c>
      <c r="E25" s="127"/>
      <c r="F25" s="126"/>
      <c r="G25" s="127" t="s">
        <v>112</v>
      </c>
      <c r="H25" s="127">
        <v>1</v>
      </c>
      <c r="I25" s="128">
        <v>5500</v>
      </c>
      <c r="J25" s="132">
        <v>1.3</v>
      </c>
      <c r="K25" s="132">
        <v>0.05</v>
      </c>
      <c r="L25" s="132"/>
      <c r="M25" s="132"/>
      <c r="N25" s="132"/>
      <c r="O25" s="132"/>
      <c r="P25" s="132">
        <v>0.25</v>
      </c>
      <c r="Q25" s="132"/>
      <c r="R25" s="130">
        <f t="shared" si="0"/>
        <v>9295</v>
      </c>
      <c r="S25" s="131">
        <f t="shared" si="1"/>
        <v>24167</v>
      </c>
      <c r="T25" s="173">
        <v>2.6</v>
      </c>
    </row>
    <row r="26" spans="1:20" s="173" customFormat="1" ht="24" customHeight="1">
      <c r="A26" s="176"/>
      <c r="B26" s="125" t="s">
        <v>74</v>
      </c>
      <c r="C26" s="126" t="s">
        <v>125</v>
      </c>
      <c r="D26" s="127" t="s">
        <v>126</v>
      </c>
      <c r="E26" s="127"/>
      <c r="F26" s="126"/>
      <c r="G26" s="127" t="s">
        <v>112</v>
      </c>
      <c r="H26" s="127">
        <v>1</v>
      </c>
      <c r="I26" s="128">
        <v>5500</v>
      </c>
      <c r="J26" s="132">
        <v>1.1</v>
      </c>
      <c r="K26" s="132">
        <v>0.2</v>
      </c>
      <c r="L26" s="132"/>
      <c r="M26" s="132"/>
      <c r="N26" s="132"/>
      <c r="O26" s="132"/>
      <c r="P26" s="132">
        <v>0.25</v>
      </c>
      <c r="Q26" s="132"/>
      <c r="R26" s="130">
        <f t="shared" si="0"/>
        <v>8772.500000000002</v>
      </c>
      <c r="S26" s="131">
        <f t="shared" si="1"/>
        <v>22808.500000000007</v>
      </c>
      <c r="T26" s="173">
        <v>2.6</v>
      </c>
    </row>
    <row r="27" spans="1:20" s="173" customFormat="1" ht="24" customHeight="1">
      <c r="A27" s="176"/>
      <c r="B27" s="125" t="s">
        <v>74</v>
      </c>
      <c r="C27" s="126" t="s">
        <v>127</v>
      </c>
      <c r="D27" s="127" t="s">
        <v>126</v>
      </c>
      <c r="E27" s="127"/>
      <c r="F27" s="126"/>
      <c r="G27" s="127" t="s">
        <v>112</v>
      </c>
      <c r="H27" s="127">
        <v>1</v>
      </c>
      <c r="I27" s="128">
        <v>5500</v>
      </c>
      <c r="J27" s="132">
        <v>1.1</v>
      </c>
      <c r="K27" s="132">
        <v>0.05</v>
      </c>
      <c r="L27" s="132"/>
      <c r="M27" s="132"/>
      <c r="N27" s="132"/>
      <c r="O27" s="132"/>
      <c r="P27" s="132">
        <v>0.25</v>
      </c>
      <c r="Q27" s="132"/>
      <c r="R27" s="130">
        <f t="shared" si="0"/>
        <v>7865.000000000001</v>
      </c>
      <c r="S27" s="131">
        <f t="shared" si="1"/>
        <v>20449.000000000004</v>
      </c>
      <c r="T27" s="173">
        <v>2.6</v>
      </c>
    </row>
    <row r="28" spans="1:20" s="173" customFormat="1" ht="24" customHeight="1">
      <c r="A28" s="176"/>
      <c r="B28" s="125" t="s">
        <v>74</v>
      </c>
      <c r="C28" s="126" t="s">
        <v>130</v>
      </c>
      <c r="D28" s="127"/>
      <c r="E28" s="127"/>
      <c r="F28" s="126"/>
      <c r="G28" s="127" t="s">
        <v>112</v>
      </c>
      <c r="H28" s="127">
        <v>0.75</v>
      </c>
      <c r="I28" s="128">
        <v>5500</v>
      </c>
      <c r="J28" s="132">
        <v>1.5</v>
      </c>
      <c r="K28" s="132">
        <v>1.25</v>
      </c>
      <c r="L28" s="132"/>
      <c r="M28" s="132"/>
      <c r="N28" s="132"/>
      <c r="O28" s="132"/>
      <c r="P28" s="132"/>
      <c r="Q28" s="132"/>
      <c r="R28" s="130">
        <f t="shared" si="0"/>
        <v>13921.875</v>
      </c>
      <c r="S28" s="131">
        <f t="shared" si="1"/>
        <v>36196.875</v>
      </c>
      <c r="T28" s="173">
        <v>2.6</v>
      </c>
    </row>
    <row r="29" spans="1:20" s="173" customFormat="1" ht="24" customHeight="1">
      <c r="A29" s="176"/>
      <c r="B29" s="125" t="s">
        <v>2</v>
      </c>
      <c r="C29" s="126" t="s">
        <v>128</v>
      </c>
      <c r="D29" s="127" t="s">
        <v>116</v>
      </c>
      <c r="E29" s="127"/>
      <c r="F29" s="126"/>
      <c r="G29" s="127" t="s">
        <v>112</v>
      </c>
      <c r="H29" s="127">
        <v>1</v>
      </c>
      <c r="I29" s="128">
        <v>5500</v>
      </c>
      <c r="J29" s="132">
        <v>1.3</v>
      </c>
      <c r="K29" s="132">
        <v>0.05</v>
      </c>
      <c r="L29" s="132"/>
      <c r="M29" s="132"/>
      <c r="N29" s="132"/>
      <c r="O29" s="132"/>
      <c r="P29" s="132">
        <v>0.25</v>
      </c>
      <c r="Q29" s="132"/>
      <c r="R29" s="130">
        <f t="shared" si="0"/>
        <v>9295</v>
      </c>
      <c r="S29" s="131">
        <f t="shared" si="1"/>
        <v>24167</v>
      </c>
      <c r="T29" s="173">
        <v>2.6</v>
      </c>
    </row>
    <row r="30" spans="1:20" s="173" customFormat="1" ht="24" customHeight="1">
      <c r="A30" s="177"/>
      <c r="B30" s="125" t="s">
        <v>1</v>
      </c>
      <c r="C30" s="126" t="s">
        <v>123</v>
      </c>
      <c r="D30" s="127" t="s">
        <v>110</v>
      </c>
      <c r="E30" s="127"/>
      <c r="F30" s="126"/>
      <c r="G30" s="127" t="s">
        <v>120</v>
      </c>
      <c r="H30" s="127">
        <v>0.25</v>
      </c>
      <c r="I30" s="128">
        <v>5500</v>
      </c>
      <c r="J30" s="132">
        <v>1.5</v>
      </c>
      <c r="K30" s="132">
        <v>0.1</v>
      </c>
      <c r="L30" s="132"/>
      <c r="M30" s="132"/>
      <c r="N30" s="132"/>
      <c r="O30" s="132"/>
      <c r="P30" s="132">
        <v>0.25</v>
      </c>
      <c r="Q30" s="132"/>
      <c r="R30" s="130">
        <f t="shared" si="0"/>
        <v>2784.375</v>
      </c>
      <c r="S30" s="131">
        <f t="shared" si="1"/>
        <v>7239.375</v>
      </c>
      <c r="T30" s="173">
        <v>2.6</v>
      </c>
    </row>
    <row r="31" spans="1:20" s="141" customFormat="1" ht="24" customHeight="1">
      <c r="A31" s="133" t="s">
        <v>0</v>
      </c>
      <c r="B31" s="134"/>
      <c r="C31" s="135"/>
      <c r="D31" s="136"/>
      <c r="E31" s="136"/>
      <c r="F31" s="135"/>
      <c r="G31" s="136"/>
      <c r="H31" s="136">
        <f>SUM(H17:H30)</f>
        <v>10.5</v>
      </c>
      <c r="I31" s="137"/>
      <c r="J31" s="138"/>
      <c r="K31" s="138"/>
      <c r="L31" s="138"/>
      <c r="M31" s="138"/>
      <c r="N31" s="138"/>
      <c r="O31" s="138"/>
      <c r="P31" s="138"/>
      <c r="Q31" s="138"/>
      <c r="R31" s="139">
        <f>SUM(R17:R30)</f>
        <v>123509.375</v>
      </c>
      <c r="S31" s="140">
        <f>SUM(S17:S30)</f>
        <v>321124.375</v>
      </c>
      <c r="T31" s="141">
        <v>2.6</v>
      </c>
    </row>
    <row r="32" spans="1:20" s="174" customFormat="1" ht="24" customHeight="1">
      <c r="A32" s="235" t="s">
        <v>129</v>
      </c>
      <c r="B32" s="125" t="s">
        <v>154</v>
      </c>
      <c r="C32" s="126" t="s">
        <v>115</v>
      </c>
      <c r="D32" s="127" t="s">
        <v>116</v>
      </c>
      <c r="E32" s="169"/>
      <c r="F32" s="168"/>
      <c r="G32" s="127" t="s">
        <v>120</v>
      </c>
      <c r="H32" s="127">
        <v>0.5</v>
      </c>
      <c r="I32" s="128">
        <v>3974</v>
      </c>
      <c r="J32" s="132">
        <v>1.3</v>
      </c>
      <c r="K32" s="132">
        <v>0.05</v>
      </c>
      <c r="L32" s="132"/>
      <c r="M32" s="132"/>
      <c r="N32" s="132">
        <v>0.6</v>
      </c>
      <c r="O32" s="132">
        <v>0.6</v>
      </c>
      <c r="P32" s="132">
        <v>0.25</v>
      </c>
      <c r="Q32" s="170"/>
      <c r="R32" s="130">
        <f aca="true" t="shared" si="2" ref="R32:R44">(I32*J32+(I32*J32*K32)+(I32*J32*L32)+(I32*J32*M32)+(I32*J32*N32)+(I32*J32*O32)+(I32*J32*P32))*H32</f>
        <v>6457.749999999999</v>
      </c>
      <c r="S32" s="131">
        <f aca="true" t="shared" si="3" ref="S32:S69">R32*T32</f>
        <v>16790.149999999998</v>
      </c>
      <c r="T32" s="174">
        <v>2.6</v>
      </c>
    </row>
    <row r="33" spans="1:20" s="173" customFormat="1" ht="24" customHeight="1">
      <c r="A33" s="235"/>
      <c r="B33" s="125" t="s">
        <v>9</v>
      </c>
      <c r="C33" s="126" t="s">
        <v>114</v>
      </c>
      <c r="D33" s="127" t="s">
        <v>110</v>
      </c>
      <c r="E33" s="127"/>
      <c r="F33" s="126"/>
      <c r="G33" s="127" t="s">
        <v>120</v>
      </c>
      <c r="H33" s="127">
        <v>0.5</v>
      </c>
      <c r="I33" s="128">
        <v>3974</v>
      </c>
      <c r="J33" s="132">
        <v>1.5</v>
      </c>
      <c r="K33" s="132">
        <v>0.1</v>
      </c>
      <c r="L33" s="132"/>
      <c r="M33" s="132"/>
      <c r="N33" s="132"/>
      <c r="O33" s="132"/>
      <c r="P33" s="132">
        <v>0.25</v>
      </c>
      <c r="Q33" s="132"/>
      <c r="R33" s="130">
        <f t="shared" si="2"/>
        <v>4023.675</v>
      </c>
      <c r="S33" s="131">
        <f t="shared" si="3"/>
        <v>10461.555</v>
      </c>
      <c r="T33" s="173">
        <v>2.6</v>
      </c>
    </row>
    <row r="34" spans="1:20" s="173" customFormat="1" ht="24" customHeight="1">
      <c r="A34" s="235"/>
      <c r="B34" s="125" t="s">
        <v>9</v>
      </c>
      <c r="C34" s="126" t="s">
        <v>183</v>
      </c>
      <c r="D34" s="127" t="s">
        <v>153</v>
      </c>
      <c r="E34" s="127"/>
      <c r="F34" s="126"/>
      <c r="G34" s="127" t="s">
        <v>112</v>
      </c>
      <c r="H34" s="127">
        <v>0.5</v>
      </c>
      <c r="I34" s="128">
        <v>3974</v>
      </c>
      <c r="J34" s="132">
        <v>1.1</v>
      </c>
      <c r="K34" s="132">
        <v>0.05</v>
      </c>
      <c r="L34" s="132"/>
      <c r="M34" s="132"/>
      <c r="N34" s="132"/>
      <c r="O34" s="132"/>
      <c r="P34" s="132">
        <v>0.25</v>
      </c>
      <c r="Q34" s="132"/>
      <c r="R34" s="130">
        <f t="shared" si="2"/>
        <v>2841.4100000000003</v>
      </c>
      <c r="S34" s="131">
        <f t="shared" si="3"/>
        <v>7387.666000000001</v>
      </c>
      <c r="T34" s="173">
        <v>2.6</v>
      </c>
    </row>
    <row r="35" spans="1:20" s="173" customFormat="1" ht="24" customHeight="1">
      <c r="A35" s="187"/>
      <c r="B35" s="125" t="s">
        <v>157</v>
      </c>
      <c r="C35" s="126" t="s">
        <v>184</v>
      </c>
      <c r="D35" s="127"/>
      <c r="E35" s="127"/>
      <c r="F35" s="126"/>
      <c r="G35" s="127" t="s">
        <v>141</v>
      </c>
      <c r="H35" s="127">
        <v>0.5</v>
      </c>
      <c r="I35" s="128">
        <v>3974</v>
      </c>
      <c r="J35" s="132">
        <v>1.5</v>
      </c>
      <c r="K35" s="132">
        <v>0.05</v>
      </c>
      <c r="L35" s="132"/>
      <c r="M35" s="132"/>
      <c r="N35" s="132"/>
      <c r="O35" s="132"/>
      <c r="P35" s="132">
        <v>0.25</v>
      </c>
      <c r="Q35" s="132"/>
      <c r="R35" s="130">
        <f t="shared" si="2"/>
        <v>3874.65</v>
      </c>
      <c r="S35" s="131">
        <f t="shared" si="3"/>
        <v>10074.09</v>
      </c>
      <c r="T35" s="173">
        <v>2.6</v>
      </c>
    </row>
    <row r="36" spans="1:20" s="173" customFormat="1" ht="24" customHeight="1">
      <c r="A36" s="187"/>
      <c r="B36" s="125" t="s">
        <v>70</v>
      </c>
      <c r="C36" s="126" t="s">
        <v>130</v>
      </c>
      <c r="D36" s="127"/>
      <c r="E36" s="127"/>
      <c r="F36" s="126"/>
      <c r="G36" s="127"/>
      <c r="H36" s="127">
        <v>1</v>
      </c>
      <c r="I36" s="128">
        <v>3974</v>
      </c>
      <c r="J36" s="132">
        <v>1.5</v>
      </c>
      <c r="K36" s="132">
        <v>1.25</v>
      </c>
      <c r="L36" s="132"/>
      <c r="M36" s="132"/>
      <c r="N36" s="132"/>
      <c r="O36" s="132"/>
      <c r="P36" s="132"/>
      <c r="Q36" s="132"/>
      <c r="R36" s="130">
        <f t="shared" si="2"/>
        <v>13412.25</v>
      </c>
      <c r="S36" s="131">
        <f t="shared" si="3"/>
        <v>34871.85</v>
      </c>
      <c r="T36" s="173">
        <v>2.6</v>
      </c>
    </row>
    <row r="37" spans="1:20" s="173" customFormat="1" ht="24" customHeight="1">
      <c r="A37" s="167"/>
      <c r="B37" s="125" t="s">
        <v>70</v>
      </c>
      <c r="C37" s="126" t="s">
        <v>131</v>
      </c>
      <c r="D37" s="127" t="s">
        <v>126</v>
      </c>
      <c r="E37" s="127"/>
      <c r="F37" s="126"/>
      <c r="G37" s="127" t="s">
        <v>112</v>
      </c>
      <c r="H37" s="127">
        <v>1</v>
      </c>
      <c r="I37" s="128">
        <v>3974</v>
      </c>
      <c r="J37" s="132">
        <v>1.1</v>
      </c>
      <c r="K37" s="132">
        <v>0.2</v>
      </c>
      <c r="L37" s="132"/>
      <c r="M37" s="132"/>
      <c r="N37" s="132"/>
      <c r="O37" s="132"/>
      <c r="P37" s="132">
        <v>0.25</v>
      </c>
      <c r="Q37" s="132"/>
      <c r="R37" s="130">
        <f t="shared" si="2"/>
        <v>6338.530000000001</v>
      </c>
      <c r="S37" s="131">
        <f t="shared" si="3"/>
        <v>16480.178000000004</v>
      </c>
      <c r="T37" s="173">
        <v>2.6</v>
      </c>
    </row>
    <row r="38" spans="1:20" s="173" customFormat="1" ht="24" customHeight="1">
      <c r="A38" s="167"/>
      <c r="B38" s="125" t="s">
        <v>70</v>
      </c>
      <c r="C38" s="126" t="s">
        <v>131</v>
      </c>
      <c r="D38" s="127" t="s">
        <v>126</v>
      </c>
      <c r="E38" s="127"/>
      <c r="F38" s="126"/>
      <c r="G38" s="127" t="s">
        <v>120</v>
      </c>
      <c r="H38" s="127">
        <v>0.5</v>
      </c>
      <c r="I38" s="128">
        <v>3974</v>
      </c>
      <c r="J38" s="132">
        <v>1.1</v>
      </c>
      <c r="K38" s="132">
        <v>0.2</v>
      </c>
      <c r="L38" s="132"/>
      <c r="M38" s="132"/>
      <c r="N38" s="132"/>
      <c r="O38" s="132"/>
      <c r="P38" s="132">
        <v>0.25</v>
      </c>
      <c r="Q38" s="132"/>
      <c r="R38" s="130">
        <f t="shared" si="2"/>
        <v>3169.2650000000003</v>
      </c>
      <c r="S38" s="131">
        <f t="shared" si="3"/>
        <v>8240.089000000002</v>
      </c>
      <c r="T38" s="173">
        <v>2.6</v>
      </c>
    </row>
    <row r="39" spans="1:20" s="173" customFormat="1" ht="24" customHeight="1">
      <c r="A39" s="167"/>
      <c r="B39" s="125" t="s">
        <v>70</v>
      </c>
      <c r="C39" s="126" t="s">
        <v>127</v>
      </c>
      <c r="D39" s="127" t="s">
        <v>126</v>
      </c>
      <c r="E39" s="127"/>
      <c r="F39" s="126"/>
      <c r="G39" s="127" t="s">
        <v>120</v>
      </c>
      <c r="H39" s="127">
        <v>0.5</v>
      </c>
      <c r="I39" s="128">
        <v>3974</v>
      </c>
      <c r="J39" s="132">
        <v>1.1</v>
      </c>
      <c r="K39" s="132">
        <v>0.2</v>
      </c>
      <c r="L39" s="132"/>
      <c r="M39" s="132"/>
      <c r="N39" s="132"/>
      <c r="O39" s="132"/>
      <c r="P39" s="132">
        <v>0.25</v>
      </c>
      <c r="Q39" s="132"/>
      <c r="R39" s="130">
        <f t="shared" si="2"/>
        <v>3169.2650000000003</v>
      </c>
      <c r="S39" s="131">
        <f t="shared" si="3"/>
        <v>8240.089000000002</v>
      </c>
      <c r="T39" s="173">
        <v>2.6</v>
      </c>
    </row>
    <row r="40" spans="1:20" s="173" customFormat="1" ht="24" customHeight="1">
      <c r="A40" s="167"/>
      <c r="B40" s="125" t="s">
        <v>70</v>
      </c>
      <c r="C40" s="126" t="s">
        <v>132</v>
      </c>
      <c r="D40" s="127" t="s">
        <v>126</v>
      </c>
      <c r="E40" s="127"/>
      <c r="F40" s="126"/>
      <c r="G40" s="127" t="s">
        <v>112</v>
      </c>
      <c r="H40" s="127">
        <v>1</v>
      </c>
      <c r="I40" s="128">
        <v>3974</v>
      </c>
      <c r="J40" s="132">
        <v>1.1</v>
      </c>
      <c r="K40" s="132">
        <v>0.05</v>
      </c>
      <c r="L40" s="132"/>
      <c r="M40" s="132"/>
      <c r="N40" s="132"/>
      <c r="O40" s="132"/>
      <c r="P40" s="132">
        <v>0.25</v>
      </c>
      <c r="Q40" s="132"/>
      <c r="R40" s="130">
        <f t="shared" si="2"/>
        <v>5682.820000000001</v>
      </c>
      <c r="S40" s="131">
        <f t="shared" si="3"/>
        <v>14775.332000000002</v>
      </c>
      <c r="T40" s="173">
        <v>2.6</v>
      </c>
    </row>
    <row r="41" spans="1:20" s="173" customFormat="1" ht="24" customHeight="1">
      <c r="A41" s="167"/>
      <c r="B41" s="125" t="s">
        <v>70</v>
      </c>
      <c r="C41" s="126" t="s">
        <v>133</v>
      </c>
      <c r="D41" s="127" t="s">
        <v>126</v>
      </c>
      <c r="E41" s="127"/>
      <c r="F41" s="126"/>
      <c r="G41" s="127" t="s">
        <v>112</v>
      </c>
      <c r="H41" s="127">
        <v>1</v>
      </c>
      <c r="I41" s="128">
        <v>3974</v>
      </c>
      <c r="J41" s="132">
        <v>1.1</v>
      </c>
      <c r="K41" s="132">
        <v>0.2</v>
      </c>
      <c r="L41" s="132"/>
      <c r="M41" s="132"/>
      <c r="N41" s="132"/>
      <c r="O41" s="132"/>
      <c r="P41" s="132">
        <v>0.25</v>
      </c>
      <c r="Q41" s="132"/>
      <c r="R41" s="130">
        <f t="shared" si="2"/>
        <v>6338.530000000001</v>
      </c>
      <c r="S41" s="131">
        <f t="shared" si="3"/>
        <v>16480.178000000004</v>
      </c>
      <c r="T41" s="173">
        <v>2.6</v>
      </c>
    </row>
    <row r="42" spans="1:20" s="173" customFormat="1" ht="24" customHeight="1">
      <c r="A42" s="167"/>
      <c r="B42" s="125" t="s">
        <v>70</v>
      </c>
      <c r="C42" s="126" t="s">
        <v>133</v>
      </c>
      <c r="D42" s="127" t="s">
        <v>126</v>
      </c>
      <c r="E42" s="127"/>
      <c r="F42" s="126"/>
      <c r="G42" s="127" t="s">
        <v>120</v>
      </c>
      <c r="H42" s="127">
        <v>0.5</v>
      </c>
      <c r="I42" s="128">
        <v>3974</v>
      </c>
      <c r="J42" s="132">
        <v>1.1</v>
      </c>
      <c r="K42" s="132">
        <v>0.2</v>
      </c>
      <c r="L42" s="132"/>
      <c r="M42" s="132"/>
      <c r="N42" s="132"/>
      <c r="O42" s="132"/>
      <c r="P42" s="132">
        <v>0.25</v>
      </c>
      <c r="Q42" s="132"/>
      <c r="R42" s="130">
        <f t="shared" si="2"/>
        <v>3169.2650000000003</v>
      </c>
      <c r="S42" s="131">
        <f t="shared" si="3"/>
        <v>8240.089000000002</v>
      </c>
      <c r="T42" s="173">
        <v>2.6</v>
      </c>
    </row>
    <row r="43" spans="1:20" s="173" customFormat="1" ht="24" customHeight="1">
      <c r="A43" s="167"/>
      <c r="B43" s="125" t="s">
        <v>70</v>
      </c>
      <c r="C43" s="126" t="s">
        <v>134</v>
      </c>
      <c r="D43" s="127" t="s">
        <v>135</v>
      </c>
      <c r="E43" s="127"/>
      <c r="F43" s="126"/>
      <c r="G43" s="127" t="s">
        <v>112</v>
      </c>
      <c r="H43" s="127">
        <v>1</v>
      </c>
      <c r="I43" s="128">
        <v>3974</v>
      </c>
      <c r="J43" s="132">
        <v>1</v>
      </c>
      <c r="K43" s="132">
        <v>0.2</v>
      </c>
      <c r="L43" s="132"/>
      <c r="M43" s="132"/>
      <c r="N43" s="132"/>
      <c r="O43" s="132"/>
      <c r="P43" s="132">
        <v>0.25</v>
      </c>
      <c r="Q43" s="132"/>
      <c r="R43" s="130">
        <f t="shared" si="2"/>
        <v>5762.3</v>
      </c>
      <c r="S43" s="131">
        <f t="shared" si="3"/>
        <v>14981.980000000001</v>
      </c>
      <c r="T43" s="173">
        <v>2.6</v>
      </c>
    </row>
    <row r="44" spans="1:20" s="173" customFormat="1" ht="24" customHeight="1">
      <c r="A44" s="180"/>
      <c r="B44" s="125" t="s">
        <v>70</v>
      </c>
      <c r="C44" s="126" t="s">
        <v>134</v>
      </c>
      <c r="D44" s="127" t="s">
        <v>135</v>
      </c>
      <c r="E44" s="127"/>
      <c r="F44" s="126"/>
      <c r="G44" s="127" t="s">
        <v>120</v>
      </c>
      <c r="H44" s="127">
        <v>0.5</v>
      </c>
      <c r="I44" s="128">
        <v>3974</v>
      </c>
      <c r="J44" s="132">
        <v>1</v>
      </c>
      <c r="K44" s="132">
        <v>0.2</v>
      </c>
      <c r="L44" s="132"/>
      <c r="M44" s="132"/>
      <c r="N44" s="132"/>
      <c r="O44" s="132"/>
      <c r="P44" s="132">
        <v>0.25</v>
      </c>
      <c r="Q44" s="132"/>
      <c r="R44" s="130">
        <f t="shared" si="2"/>
        <v>2881.15</v>
      </c>
      <c r="S44" s="131">
        <f t="shared" si="3"/>
        <v>7490.990000000001</v>
      </c>
      <c r="T44" s="173">
        <v>2.6</v>
      </c>
    </row>
    <row r="45" spans="1:20" s="141" customFormat="1" ht="24" customHeight="1">
      <c r="A45" s="133" t="s">
        <v>0</v>
      </c>
      <c r="B45" s="134"/>
      <c r="C45" s="135"/>
      <c r="D45" s="136"/>
      <c r="E45" s="136"/>
      <c r="F45" s="135"/>
      <c r="G45" s="136"/>
      <c r="H45" s="136">
        <f>SUM(H32:H44)</f>
        <v>9</v>
      </c>
      <c r="I45" s="137"/>
      <c r="J45" s="135"/>
      <c r="K45" s="135"/>
      <c r="L45" s="135"/>
      <c r="M45" s="135"/>
      <c r="N45" s="135"/>
      <c r="O45" s="135"/>
      <c r="P45" s="135"/>
      <c r="Q45" s="135"/>
      <c r="R45" s="139">
        <f>SUM(R32:R44)</f>
        <v>67120.86</v>
      </c>
      <c r="S45" s="140">
        <f t="shared" si="3"/>
        <v>174514.236</v>
      </c>
      <c r="T45" s="141">
        <v>2.6</v>
      </c>
    </row>
    <row r="46" spans="1:20" s="175" customFormat="1" ht="24" customHeight="1">
      <c r="A46" s="245" t="s">
        <v>136</v>
      </c>
      <c r="B46" s="126" t="s">
        <v>3</v>
      </c>
      <c r="C46" s="126" t="s">
        <v>137</v>
      </c>
      <c r="D46" s="127"/>
      <c r="E46" s="127"/>
      <c r="F46" s="126"/>
      <c r="G46" s="127" t="s">
        <v>112</v>
      </c>
      <c r="H46" s="127">
        <v>1</v>
      </c>
      <c r="I46" s="128">
        <v>3974</v>
      </c>
      <c r="J46" s="126"/>
      <c r="K46" s="126"/>
      <c r="L46" s="126"/>
      <c r="M46" s="126"/>
      <c r="N46" s="126"/>
      <c r="O46" s="126"/>
      <c r="P46" s="126"/>
      <c r="Q46" s="126">
        <v>1.3</v>
      </c>
      <c r="R46" s="130">
        <f aca="true" t="shared" si="4" ref="R46:R67">(I46*Q46)*H46</f>
        <v>5166.2</v>
      </c>
      <c r="S46" s="131">
        <f t="shared" si="3"/>
        <v>13432.12</v>
      </c>
      <c r="T46" s="173">
        <v>2.6</v>
      </c>
    </row>
    <row r="47" spans="1:20" s="175" customFormat="1" ht="24" customHeight="1">
      <c r="A47" s="245"/>
      <c r="B47" s="126" t="s">
        <v>3</v>
      </c>
      <c r="C47" s="126" t="s">
        <v>137</v>
      </c>
      <c r="D47" s="127"/>
      <c r="E47" s="127"/>
      <c r="F47" s="126"/>
      <c r="G47" s="127" t="s">
        <v>120</v>
      </c>
      <c r="H47" s="127">
        <v>0.5</v>
      </c>
      <c r="I47" s="128">
        <v>3974</v>
      </c>
      <c r="J47" s="126"/>
      <c r="K47" s="126"/>
      <c r="L47" s="126"/>
      <c r="M47" s="126"/>
      <c r="N47" s="126"/>
      <c r="O47" s="126"/>
      <c r="P47" s="126"/>
      <c r="Q47" s="126">
        <v>1.3</v>
      </c>
      <c r="R47" s="130">
        <f t="shared" si="4"/>
        <v>2583.1</v>
      </c>
      <c r="S47" s="131">
        <f t="shared" si="3"/>
        <v>6716.06</v>
      </c>
      <c r="T47" s="173">
        <v>2.6</v>
      </c>
    </row>
    <row r="48" spans="1:20" s="175" customFormat="1" ht="24" customHeight="1">
      <c r="A48" s="245"/>
      <c r="B48" s="126" t="s">
        <v>3</v>
      </c>
      <c r="C48" s="126" t="s">
        <v>138</v>
      </c>
      <c r="D48" s="127"/>
      <c r="E48" s="127"/>
      <c r="F48" s="126"/>
      <c r="G48" s="127" t="s">
        <v>112</v>
      </c>
      <c r="H48" s="127">
        <v>1</v>
      </c>
      <c r="I48" s="128">
        <v>3974</v>
      </c>
      <c r="J48" s="126"/>
      <c r="K48" s="126"/>
      <c r="L48" s="126"/>
      <c r="M48" s="126"/>
      <c r="N48" s="126"/>
      <c r="O48" s="126"/>
      <c r="P48" s="126"/>
      <c r="Q48" s="126">
        <v>1.3</v>
      </c>
      <c r="R48" s="130">
        <f t="shared" si="4"/>
        <v>5166.2</v>
      </c>
      <c r="S48" s="131">
        <f t="shared" si="3"/>
        <v>13432.12</v>
      </c>
      <c r="T48" s="173">
        <v>2.6</v>
      </c>
    </row>
    <row r="49" spans="1:20" s="175" customFormat="1" ht="24" customHeight="1">
      <c r="A49" s="245"/>
      <c r="B49" s="126" t="s">
        <v>3</v>
      </c>
      <c r="C49" s="126" t="s">
        <v>138</v>
      </c>
      <c r="D49" s="127"/>
      <c r="E49" s="127"/>
      <c r="F49" s="126"/>
      <c r="G49" s="127" t="s">
        <v>120</v>
      </c>
      <c r="H49" s="127">
        <v>0.5</v>
      </c>
      <c r="I49" s="128">
        <v>3974</v>
      </c>
      <c r="J49" s="126"/>
      <c r="K49" s="126"/>
      <c r="L49" s="126"/>
      <c r="M49" s="126"/>
      <c r="N49" s="126"/>
      <c r="O49" s="126"/>
      <c r="P49" s="126"/>
      <c r="Q49" s="126">
        <v>1.3</v>
      </c>
      <c r="R49" s="130">
        <f t="shared" si="4"/>
        <v>2583.1</v>
      </c>
      <c r="S49" s="131">
        <f t="shared" si="3"/>
        <v>6716.06</v>
      </c>
      <c r="T49" s="173">
        <v>2.6</v>
      </c>
    </row>
    <row r="50" spans="1:20" s="173" customFormat="1" ht="31.5" customHeight="1">
      <c r="A50" s="245"/>
      <c r="B50" s="142" t="s">
        <v>139</v>
      </c>
      <c r="C50" s="143" t="s">
        <v>140</v>
      </c>
      <c r="D50" s="144"/>
      <c r="E50" s="144"/>
      <c r="F50" s="143"/>
      <c r="G50" s="127" t="s">
        <v>141</v>
      </c>
      <c r="H50" s="127">
        <v>0.5</v>
      </c>
      <c r="I50" s="128">
        <v>3974</v>
      </c>
      <c r="J50" s="126"/>
      <c r="K50" s="126"/>
      <c r="L50" s="126"/>
      <c r="M50" s="126"/>
      <c r="N50" s="126"/>
      <c r="O50" s="126"/>
      <c r="P50" s="126"/>
      <c r="Q50" s="126">
        <v>1.16</v>
      </c>
      <c r="R50" s="130">
        <f t="shared" si="4"/>
        <v>2304.9199999999996</v>
      </c>
      <c r="S50" s="131">
        <f t="shared" si="3"/>
        <v>5992.7919999999995</v>
      </c>
      <c r="T50" s="173">
        <v>2.6</v>
      </c>
    </row>
    <row r="51" spans="1:20" s="173" customFormat="1" ht="31.5" customHeight="1">
      <c r="A51" s="245"/>
      <c r="B51" s="142" t="s">
        <v>142</v>
      </c>
      <c r="C51" s="126" t="s">
        <v>188</v>
      </c>
      <c r="D51" s="127"/>
      <c r="E51" s="127"/>
      <c r="F51" s="126"/>
      <c r="G51" s="127" t="s">
        <v>112</v>
      </c>
      <c r="H51" s="127">
        <v>1</v>
      </c>
      <c r="I51" s="128">
        <v>3974</v>
      </c>
      <c r="J51" s="126"/>
      <c r="K51" s="126"/>
      <c r="L51" s="126"/>
      <c r="M51" s="126"/>
      <c r="N51" s="126"/>
      <c r="O51" s="126"/>
      <c r="P51" s="126"/>
      <c r="Q51" s="126">
        <v>1</v>
      </c>
      <c r="R51" s="130">
        <f t="shared" si="4"/>
        <v>3974</v>
      </c>
      <c r="S51" s="131">
        <f t="shared" si="3"/>
        <v>10332.4</v>
      </c>
      <c r="T51" s="173">
        <v>2.6</v>
      </c>
    </row>
    <row r="52" spans="1:20" s="173" customFormat="1" ht="24" customHeight="1">
      <c r="A52" s="245"/>
      <c r="B52" s="142" t="s">
        <v>76</v>
      </c>
      <c r="C52" s="126" t="s">
        <v>144</v>
      </c>
      <c r="D52" s="127"/>
      <c r="E52" s="127"/>
      <c r="F52" s="126"/>
      <c r="G52" s="127" t="s">
        <v>112</v>
      </c>
      <c r="H52" s="127">
        <v>1</v>
      </c>
      <c r="I52" s="128">
        <v>3974</v>
      </c>
      <c r="J52" s="126"/>
      <c r="K52" s="126"/>
      <c r="L52" s="126"/>
      <c r="M52" s="126"/>
      <c r="N52" s="126"/>
      <c r="O52" s="126"/>
      <c r="P52" s="126"/>
      <c r="Q52" s="126">
        <v>1</v>
      </c>
      <c r="R52" s="130">
        <f t="shared" si="4"/>
        <v>3974</v>
      </c>
      <c r="S52" s="131">
        <f t="shared" si="3"/>
        <v>10332.4</v>
      </c>
      <c r="T52" s="173">
        <v>2.6</v>
      </c>
    </row>
    <row r="53" spans="1:20" s="173" customFormat="1" ht="24" customHeight="1">
      <c r="A53" s="245"/>
      <c r="B53" s="125" t="s">
        <v>64</v>
      </c>
      <c r="C53" s="126" t="s">
        <v>115</v>
      </c>
      <c r="D53" s="127"/>
      <c r="E53" s="127"/>
      <c r="F53" s="126"/>
      <c r="G53" s="127" t="s">
        <v>112</v>
      </c>
      <c r="H53" s="127">
        <v>1</v>
      </c>
      <c r="I53" s="128">
        <v>3974</v>
      </c>
      <c r="J53" s="126"/>
      <c r="K53" s="126"/>
      <c r="L53" s="126"/>
      <c r="M53" s="126"/>
      <c r="N53" s="126"/>
      <c r="O53" s="126"/>
      <c r="P53" s="126"/>
      <c r="Q53" s="126">
        <v>1</v>
      </c>
      <c r="R53" s="130">
        <f t="shared" si="4"/>
        <v>3974</v>
      </c>
      <c r="S53" s="131">
        <f t="shared" si="3"/>
        <v>10332.4</v>
      </c>
      <c r="T53" s="173">
        <v>2.6</v>
      </c>
    </row>
    <row r="54" spans="1:20" s="173" customFormat="1" ht="24" customHeight="1">
      <c r="A54" s="245"/>
      <c r="B54" s="125" t="s">
        <v>145</v>
      </c>
      <c r="C54" s="126" t="s">
        <v>130</v>
      </c>
      <c r="D54" s="127"/>
      <c r="E54" s="127"/>
      <c r="F54" s="126"/>
      <c r="G54" s="127"/>
      <c r="H54" s="127">
        <v>1</v>
      </c>
      <c r="I54" s="128">
        <v>3974</v>
      </c>
      <c r="J54" s="126"/>
      <c r="K54" s="126"/>
      <c r="L54" s="126"/>
      <c r="M54" s="126"/>
      <c r="N54" s="126"/>
      <c r="O54" s="126"/>
      <c r="P54" s="126"/>
      <c r="Q54" s="126">
        <v>1</v>
      </c>
      <c r="R54" s="130">
        <f t="shared" si="4"/>
        <v>3974</v>
      </c>
      <c r="S54" s="131">
        <f t="shared" si="3"/>
        <v>10332.4</v>
      </c>
      <c r="T54" s="173">
        <v>2.6</v>
      </c>
    </row>
    <row r="55" spans="1:20" s="173" customFormat="1" ht="24" customHeight="1">
      <c r="A55" s="245"/>
      <c r="B55" s="142" t="s">
        <v>73</v>
      </c>
      <c r="C55" s="143" t="s">
        <v>146</v>
      </c>
      <c r="D55" s="144"/>
      <c r="E55" s="144"/>
      <c r="F55" s="143"/>
      <c r="G55" s="127" t="s">
        <v>112</v>
      </c>
      <c r="H55" s="127">
        <v>0.5</v>
      </c>
      <c r="I55" s="128">
        <v>3974</v>
      </c>
      <c r="J55" s="126"/>
      <c r="K55" s="126"/>
      <c r="L55" s="126"/>
      <c r="M55" s="126"/>
      <c r="N55" s="126"/>
      <c r="O55" s="126"/>
      <c r="P55" s="126"/>
      <c r="Q55" s="126">
        <v>1</v>
      </c>
      <c r="R55" s="130">
        <f t="shared" si="4"/>
        <v>1987</v>
      </c>
      <c r="S55" s="131">
        <f t="shared" si="3"/>
        <v>5166.2</v>
      </c>
      <c r="T55" s="173">
        <v>2.6</v>
      </c>
    </row>
    <row r="56" spans="1:20" s="173" customFormat="1" ht="24" customHeight="1">
      <c r="A56" s="245"/>
      <c r="B56" s="142" t="s">
        <v>73</v>
      </c>
      <c r="C56" s="143" t="s">
        <v>147</v>
      </c>
      <c r="D56" s="144"/>
      <c r="E56" s="144"/>
      <c r="F56" s="143"/>
      <c r="G56" s="127" t="s">
        <v>120</v>
      </c>
      <c r="H56" s="127">
        <v>0.5</v>
      </c>
      <c r="I56" s="128">
        <v>3974</v>
      </c>
      <c r="J56" s="126"/>
      <c r="K56" s="126"/>
      <c r="L56" s="126"/>
      <c r="M56" s="126"/>
      <c r="N56" s="126"/>
      <c r="O56" s="126"/>
      <c r="P56" s="126"/>
      <c r="Q56" s="126">
        <v>1</v>
      </c>
      <c r="R56" s="130">
        <f t="shared" si="4"/>
        <v>1987</v>
      </c>
      <c r="S56" s="131">
        <f t="shared" si="3"/>
        <v>5166.2</v>
      </c>
      <c r="T56" s="173">
        <v>2.6</v>
      </c>
    </row>
    <row r="57" spans="1:20" s="173" customFormat="1" ht="24" customHeight="1">
      <c r="A57" s="245"/>
      <c r="B57" s="125" t="s">
        <v>72</v>
      </c>
      <c r="C57" s="126" t="s">
        <v>146</v>
      </c>
      <c r="D57" s="127"/>
      <c r="E57" s="127"/>
      <c r="F57" s="126"/>
      <c r="G57" s="127" t="s">
        <v>120</v>
      </c>
      <c r="H57" s="127">
        <v>0.5</v>
      </c>
      <c r="I57" s="128">
        <v>3974</v>
      </c>
      <c r="J57" s="126"/>
      <c r="K57" s="126"/>
      <c r="L57" s="126"/>
      <c r="M57" s="126"/>
      <c r="N57" s="126"/>
      <c r="O57" s="126"/>
      <c r="P57" s="126"/>
      <c r="Q57" s="126">
        <v>1</v>
      </c>
      <c r="R57" s="130">
        <f t="shared" si="4"/>
        <v>1987</v>
      </c>
      <c r="S57" s="131">
        <f t="shared" si="3"/>
        <v>5166.2</v>
      </c>
      <c r="T57" s="173">
        <v>2.6</v>
      </c>
    </row>
    <row r="58" spans="1:20" s="173" customFormat="1" ht="24" customHeight="1">
      <c r="A58" s="245"/>
      <c r="B58" s="125" t="s">
        <v>71</v>
      </c>
      <c r="C58" s="126" t="s">
        <v>187</v>
      </c>
      <c r="D58" s="127"/>
      <c r="E58" s="127"/>
      <c r="F58" s="126"/>
      <c r="G58" s="147" t="s">
        <v>112</v>
      </c>
      <c r="H58" s="127">
        <v>0.5</v>
      </c>
      <c r="I58" s="128">
        <v>3974</v>
      </c>
      <c r="J58" s="126"/>
      <c r="K58" s="126"/>
      <c r="L58" s="126"/>
      <c r="M58" s="126"/>
      <c r="N58" s="126"/>
      <c r="O58" s="126"/>
      <c r="P58" s="126"/>
      <c r="Q58" s="126">
        <v>1</v>
      </c>
      <c r="R58" s="130">
        <f t="shared" si="4"/>
        <v>1987</v>
      </c>
      <c r="S58" s="131">
        <f t="shared" si="3"/>
        <v>5166.2</v>
      </c>
      <c r="T58" s="173">
        <v>2.6</v>
      </c>
    </row>
    <row r="59" spans="1:20" s="173" customFormat="1" ht="24" customHeight="1">
      <c r="A59" s="245"/>
      <c r="B59" s="125" t="s">
        <v>63</v>
      </c>
      <c r="C59" s="126" t="s">
        <v>130</v>
      </c>
      <c r="D59" s="127"/>
      <c r="E59" s="127"/>
      <c r="F59" s="126"/>
      <c r="G59" s="127"/>
      <c r="H59" s="127">
        <v>0.75</v>
      </c>
      <c r="I59" s="128">
        <v>3974</v>
      </c>
      <c r="J59" s="126"/>
      <c r="K59" s="126"/>
      <c r="L59" s="126"/>
      <c r="M59" s="126"/>
      <c r="N59" s="126"/>
      <c r="O59" s="126"/>
      <c r="P59" s="126"/>
      <c r="Q59" s="126">
        <v>1</v>
      </c>
      <c r="R59" s="130">
        <f t="shared" si="4"/>
        <v>2980.5</v>
      </c>
      <c r="S59" s="131">
        <f t="shared" si="3"/>
        <v>7749.3</v>
      </c>
      <c r="T59" s="173">
        <v>2.6</v>
      </c>
    </row>
    <row r="60" spans="1:20" s="173" customFormat="1" ht="24" customHeight="1">
      <c r="A60" s="245"/>
      <c r="B60" s="142" t="s">
        <v>155</v>
      </c>
      <c r="C60" s="126" t="s">
        <v>186</v>
      </c>
      <c r="D60" s="127"/>
      <c r="E60" s="127"/>
      <c r="F60" s="126"/>
      <c r="G60" s="147" t="s">
        <v>112</v>
      </c>
      <c r="H60" s="127">
        <v>0.5</v>
      </c>
      <c r="I60" s="128">
        <v>3974</v>
      </c>
      <c r="J60" s="126"/>
      <c r="K60" s="126"/>
      <c r="L60" s="126"/>
      <c r="M60" s="126"/>
      <c r="N60" s="126"/>
      <c r="O60" s="126"/>
      <c r="P60" s="126"/>
      <c r="Q60" s="126">
        <v>1</v>
      </c>
      <c r="R60" s="130">
        <f t="shared" si="4"/>
        <v>1987</v>
      </c>
      <c r="S60" s="131">
        <f t="shared" si="3"/>
        <v>5166.2</v>
      </c>
      <c r="T60" s="173">
        <v>2.6</v>
      </c>
    </row>
    <row r="61" spans="1:20" s="173" customFormat="1" ht="24" customHeight="1">
      <c r="A61" s="245"/>
      <c r="B61" s="125" t="s">
        <v>65</v>
      </c>
      <c r="C61" s="171" t="s">
        <v>148</v>
      </c>
      <c r="D61" s="172"/>
      <c r="E61" s="172"/>
      <c r="F61" s="171"/>
      <c r="G61" s="147" t="s">
        <v>112</v>
      </c>
      <c r="H61" s="127">
        <v>1</v>
      </c>
      <c r="I61" s="128">
        <v>3974</v>
      </c>
      <c r="J61" s="126"/>
      <c r="K61" s="126"/>
      <c r="L61" s="126"/>
      <c r="M61" s="126"/>
      <c r="N61" s="126"/>
      <c r="O61" s="126"/>
      <c r="P61" s="126"/>
      <c r="Q61" s="126">
        <v>1</v>
      </c>
      <c r="R61" s="130">
        <f t="shared" si="4"/>
        <v>3974</v>
      </c>
      <c r="S61" s="131">
        <f t="shared" si="3"/>
        <v>10332.4</v>
      </c>
      <c r="T61" s="173">
        <v>2.6</v>
      </c>
    </row>
    <row r="62" spans="1:20" s="173" customFormat="1" ht="24" customHeight="1">
      <c r="A62" s="246"/>
      <c r="B62" s="125" t="s">
        <v>65</v>
      </c>
      <c r="C62" s="171" t="s">
        <v>149</v>
      </c>
      <c r="D62" s="172"/>
      <c r="E62" s="172"/>
      <c r="F62" s="171"/>
      <c r="G62" s="147" t="s">
        <v>112</v>
      </c>
      <c r="H62" s="127">
        <v>1</v>
      </c>
      <c r="I62" s="128">
        <v>3974</v>
      </c>
      <c r="J62" s="126"/>
      <c r="K62" s="126"/>
      <c r="L62" s="126"/>
      <c r="M62" s="126"/>
      <c r="N62" s="126"/>
      <c r="O62" s="126"/>
      <c r="P62" s="126"/>
      <c r="Q62" s="126">
        <v>1</v>
      </c>
      <c r="R62" s="130">
        <f t="shared" si="4"/>
        <v>3974</v>
      </c>
      <c r="S62" s="131">
        <f t="shared" si="3"/>
        <v>10332.4</v>
      </c>
      <c r="T62" s="173">
        <v>2.6</v>
      </c>
    </row>
    <row r="63" spans="1:20" s="173" customFormat="1" ht="31.5" customHeight="1">
      <c r="A63" s="246"/>
      <c r="B63" s="125" t="s">
        <v>65</v>
      </c>
      <c r="C63" s="171" t="s">
        <v>147</v>
      </c>
      <c r="D63" s="172"/>
      <c r="E63" s="172"/>
      <c r="F63" s="171"/>
      <c r="G63" s="147" t="s">
        <v>112</v>
      </c>
      <c r="H63" s="127">
        <v>1</v>
      </c>
      <c r="I63" s="128">
        <v>3974</v>
      </c>
      <c r="J63" s="126"/>
      <c r="K63" s="126"/>
      <c r="L63" s="126"/>
      <c r="M63" s="126"/>
      <c r="N63" s="126"/>
      <c r="O63" s="126"/>
      <c r="P63" s="126"/>
      <c r="Q63" s="126">
        <v>1</v>
      </c>
      <c r="R63" s="130">
        <f t="shared" si="4"/>
        <v>3974</v>
      </c>
      <c r="S63" s="131">
        <f t="shared" si="3"/>
        <v>10332.4</v>
      </c>
      <c r="T63" s="173">
        <v>2.6</v>
      </c>
    </row>
    <row r="64" spans="1:20" s="173" customFormat="1" ht="24" customHeight="1">
      <c r="A64" s="246"/>
      <c r="B64" s="125" t="s">
        <v>65</v>
      </c>
      <c r="C64" s="171" t="s">
        <v>150</v>
      </c>
      <c r="D64" s="172"/>
      <c r="E64" s="172"/>
      <c r="F64" s="171"/>
      <c r="G64" s="147" t="s">
        <v>112</v>
      </c>
      <c r="H64" s="127">
        <v>1</v>
      </c>
      <c r="I64" s="128">
        <v>3974</v>
      </c>
      <c r="J64" s="126"/>
      <c r="K64" s="126"/>
      <c r="L64" s="126"/>
      <c r="M64" s="126"/>
      <c r="N64" s="126"/>
      <c r="O64" s="126"/>
      <c r="P64" s="126"/>
      <c r="Q64" s="126">
        <v>1</v>
      </c>
      <c r="R64" s="130">
        <f t="shared" si="4"/>
        <v>3974</v>
      </c>
      <c r="S64" s="131">
        <f t="shared" si="3"/>
        <v>10332.4</v>
      </c>
      <c r="T64" s="173">
        <v>2.6</v>
      </c>
    </row>
    <row r="65" spans="1:20" s="173" customFormat="1" ht="24" customHeight="1">
      <c r="A65" s="246"/>
      <c r="B65" s="125" t="s">
        <v>65</v>
      </c>
      <c r="C65" s="171" t="s">
        <v>185</v>
      </c>
      <c r="D65" s="172"/>
      <c r="E65" s="172"/>
      <c r="F65" s="171"/>
      <c r="G65" s="147" t="s">
        <v>112</v>
      </c>
      <c r="H65" s="127">
        <v>1</v>
      </c>
      <c r="I65" s="128">
        <v>3974</v>
      </c>
      <c r="J65" s="126"/>
      <c r="K65" s="126"/>
      <c r="L65" s="126"/>
      <c r="M65" s="126"/>
      <c r="N65" s="126"/>
      <c r="O65" s="126"/>
      <c r="P65" s="126"/>
      <c r="Q65" s="126">
        <v>1</v>
      </c>
      <c r="R65" s="130">
        <f t="shared" si="4"/>
        <v>3974</v>
      </c>
      <c r="S65" s="131">
        <f t="shared" si="3"/>
        <v>10332.4</v>
      </c>
      <c r="T65" s="173">
        <v>2.6</v>
      </c>
    </row>
    <row r="66" spans="1:20" s="173" customFormat="1" ht="24" customHeight="1">
      <c r="A66" s="246"/>
      <c r="B66" s="125" t="s">
        <v>65</v>
      </c>
      <c r="C66" s="171" t="s">
        <v>152</v>
      </c>
      <c r="D66" s="172"/>
      <c r="E66" s="172"/>
      <c r="F66" s="171"/>
      <c r="G66" s="147" t="s">
        <v>112</v>
      </c>
      <c r="H66" s="127">
        <v>1</v>
      </c>
      <c r="I66" s="128">
        <v>3974</v>
      </c>
      <c r="J66" s="126"/>
      <c r="K66" s="126"/>
      <c r="L66" s="126"/>
      <c r="M66" s="126"/>
      <c r="N66" s="126"/>
      <c r="O66" s="126"/>
      <c r="P66" s="126"/>
      <c r="Q66" s="126">
        <v>1</v>
      </c>
      <c r="R66" s="130">
        <f t="shared" si="4"/>
        <v>3974</v>
      </c>
      <c r="S66" s="131">
        <f t="shared" si="3"/>
        <v>10332.4</v>
      </c>
      <c r="T66" s="173">
        <v>2.6</v>
      </c>
    </row>
    <row r="67" spans="1:20" s="121" customFormat="1" ht="24" customHeight="1">
      <c r="A67" s="246"/>
      <c r="B67" s="125" t="s">
        <v>65</v>
      </c>
      <c r="C67" s="145" t="s">
        <v>130</v>
      </c>
      <c r="D67" s="146"/>
      <c r="E67" s="146"/>
      <c r="F67" s="145"/>
      <c r="G67" s="147"/>
      <c r="H67" s="127">
        <v>0.5</v>
      </c>
      <c r="I67" s="128">
        <v>3974</v>
      </c>
      <c r="J67" s="126"/>
      <c r="K67" s="126"/>
      <c r="L67" s="126"/>
      <c r="M67" s="126"/>
      <c r="N67" s="126"/>
      <c r="O67" s="126"/>
      <c r="P67" s="126"/>
      <c r="Q67" s="126">
        <v>1</v>
      </c>
      <c r="R67" s="130">
        <f t="shared" si="4"/>
        <v>1987</v>
      </c>
      <c r="S67" s="131">
        <f t="shared" si="3"/>
        <v>5166.2</v>
      </c>
      <c r="T67" s="121">
        <v>2.6</v>
      </c>
    </row>
    <row r="68" spans="1:20" s="141" customFormat="1" ht="24" customHeight="1">
      <c r="A68" s="133" t="s">
        <v>0</v>
      </c>
      <c r="B68" s="134"/>
      <c r="C68" s="135"/>
      <c r="D68" s="136"/>
      <c r="E68" s="136"/>
      <c r="F68" s="135"/>
      <c r="G68" s="136"/>
      <c r="H68" s="136">
        <f>SUM(H46:H67)</f>
        <v>17.25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9">
        <f>SUM(R46:R67)</f>
        <v>72446.02</v>
      </c>
      <c r="S68" s="140">
        <f t="shared" si="3"/>
        <v>188359.65200000003</v>
      </c>
      <c r="T68" s="148">
        <v>2.6</v>
      </c>
    </row>
    <row r="69" spans="1:20" s="141" customFormat="1" ht="24" customHeight="1" thickBot="1">
      <c r="A69" s="149" t="s">
        <v>23</v>
      </c>
      <c r="B69" s="150"/>
      <c r="C69" s="151"/>
      <c r="D69" s="152"/>
      <c r="E69" s="152"/>
      <c r="F69" s="151"/>
      <c r="G69" s="152"/>
      <c r="H69" s="152">
        <f>H16+H31+H45+H68</f>
        <v>38.75</v>
      </c>
      <c r="I69" s="151"/>
      <c r="J69" s="151"/>
      <c r="K69" s="151"/>
      <c r="L69" s="151"/>
      <c r="M69" s="151"/>
      <c r="N69" s="151"/>
      <c r="O69" s="151"/>
      <c r="P69" s="151"/>
      <c r="Q69" s="151"/>
      <c r="R69" s="153">
        <f>R16+R31+R45+R68</f>
        <v>307187.655</v>
      </c>
      <c r="S69" s="154">
        <f t="shared" si="3"/>
        <v>798687.903</v>
      </c>
      <c r="T69" s="148">
        <v>2.6</v>
      </c>
    </row>
    <row r="70" spans="1:19" ht="10.5">
      <c r="A70" s="155"/>
      <c r="B70" s="155"/>
      <c r="C70" s="155"/>
      <c r="D70" s="156"/>
      <c r="E70" s="156"/>
      <c r="F70" s="155"/>
      <c r="G70" s="156"/>
      <c r="H70" s="156"/>
      <c r="I70" s="157"/>
      <c r="J70" s="157"/>
      <c r="K70" s="157"/>
      <c r="L70" s="157"/>
      <c r="M70" s="155"/>
      <c r="N70" s="158"/>
      <c r="O70" s="158"/>
      <c r="P70" s="155"/>
      <c r="Q70" s="158"/>
      <c r="R70" s="159"/>
      <c r="S70" s="159"/>
    </row>
    <row r="71" spans="1:19" ht="10.5">
      <c r="A71" s="155"/>
      <c r="B71" s="155"/>
      <c r="C71" s="155"/>
      <c r="D71" s="156"/>
      <c r="E71" s="156"/>
      <c r="F71" s="155"/>
      <c r="G71" s="156"/>
      <c r="H71" s="156"/>
      <c r="I71" s="160"/>
      <c r="J71" s="160"/>
      <c r="K71" s="160"/>
      <c r="L71" s="160"/>
      <c r="M71" s="155"/>
      <c r="N71" s="158"/>
      <c r="O71" s="158"/>
      <c r="P71" s="155"/>
      <c r="Q71" s="158"/>
      <c r="R71" s="155"/>
      <c r="S71" s="155"/>
    </row>
    <row r="72" spans="1:19" ht="15.75">
      <c r="A72" s="161"/>
      <c r="B72" s="161"/>
      <c r="C72" s="161"/>
      <c r="D72" s="162"/>
      <c r="E72" s="162"/>
      <c r="F72" s="161"/>
      <c r="G72" s="162"/>
      <c r="H72" s="162"/>
      <c r="I72" s="163"/>
      <c r="J72" s="163"/>
      <c r="K72" s="163"/>
      <c r="L72" s="163"/>
      <c r="M72" s="161"/>
      <c r="N72" s="161"/>
      <c r="O72" s="164"/>
      <c r="P72" s="161"/>
      <c r="Q72" s="164"/>
      <c r="R72" s="161"/>
      <c r="S72" s="161"/>
    </row>
    <row r="73" spans="1:19" ht="15.75">
      <c r="A73" s="161"/>
      <c r="B73" s="161"/>
      <c r="C73" s="161"/>
      <c r="D73" s="162"/>
      <c r="E73" s="162"/>
      <c r="F73" s="161"/>
      <c r="G73" s="162"/>
      <c r="H73" s="162"/>
      <c r="I73" s="163"/>
      <c r="J73" s="163"/>
      <c r="K73" s="163"/>
      <c r="L73" s="163"/>
      <c r="M73" s="161"/>
      <c r="N73" s="164"/>
      <c r="O73" s="164"/>
      <c r="P73" s="161"/>
      <c r="Q73" s="164"/>
      <c r="R73" s="161"/>
      <c r="S73" s="161"/>
    </row>
    <row r="74" spans="1:19" ht="10.5">
      <c r="A74" s="155"/>
      <c r="B74" s="155"/>
      <c r="C74" s="155"/>
      <c r="D74" s="156"/>
      <c r="E74" s="156"/>
      <c r="F74" s="155"/>
      <c r="G74" s="156"/>
      <c r="H74" s="156"/>
      <c r="I74" s="155"/>
      <c r="J74" s="155"/>
      <c r="K74" s="155"/>
      <c r="L74" s="155"/>
      <c r="M74" s="155"/>
      <c r="N74" s="158"/>
      <c r="O74" s="158"/>
      <c r="P74" s="155"/>
      <c r="Q74" s="158"/>
      <c r="R74" s="155"/>
      <c r="S74" s="155"/>
    </row>
  </sheetData>
  <sheetProtection/>
  <mergeCells count="26">
    <mergeCell ref="A17:A25"/>
    <mergeCell ref="A32:A34"/>
    <mergeCell ref="F10:F12"/>
    <mergeCell ref="S10:S12"/>
    <mergeCell ref="G10:G12"/>
    <mergeCell ref="Q10:Q12"/>
    <mergeCell ref="O10:O12"/>
    <mergeCell ref="P10:P12"/>
    <mergeCell ref="C10:C12"/>
    <mergeCell ref="D10:D12"/>
    <mergeCell ref="A46:A67"/>
    <mergeCell ref="A6:R6"/>
    <mergeCell ref="A7:R7"/>
    <mergeCell ref="R10:R12"/>
    <mergeCell ref="A10:A12"/>
    <mergeCell ref="B10:B12"/>
    <mergeCell ref="J10:J12"/>
    <mergeCell ref="K10:K12"/>
    <mergeCell ref="H10:H12"/>
    <mergeCell ref="E10:E12"/>
    <mergeCell ref="A14:A15"/>
    <mergeCell ref="A8:R8"/>
    <mergeCell ref="M10:M12"/>
    <mergeCell ref="N10:N12"/>
    <mergeCell ref="I10:I12"/>
    <mergeCell ref="L10:L12"/>
  </mergeCells>
  <printOptions/>
  <pageMargins left="0.9448818897637796" right="0.2362204724409449" top="0.69" bottom="0.2362204724409449" header="0.69" footer="0.1968503937007874"/>
  <pageSetup horizontalDpi="600" verticalDpi="600" orientation="landscape" paperSize="9" scale="43" r:id="rId1"/>
  <rowBreaks count="2" manualBreakCount="2">
    <brk id="45" max="18" man="1"/>
    <brk id="6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Заведующая</cp:lastModifiedBy>
  <cp:lastPrinted>2015-04-02T04:30:24Z</cp:lastPrinted>
  <dcterms:created xsi:type="dcterms:W3CDTF">2012-10-15T10:15:49Z</dcterms:created>
  <dcterms:modified xsi:type="dcterms:W3CDTF">2015-04-15T11:07:19Z</dcterms:modified>
  <cp:category/>
  <cp:version/>
  <cp:contentType/>
  <cp:contentStatus/>
</cp:coreProperties>
</file>